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IL\comune\ILISIE MIRCEA\MATERIALE PUBLICATE AGA\"/>
    </mc:Choice>
  </mc:AlternateContent>
  <bookViews>
    <workbookView xWindow="0" yWindow="0" windowWidth="19200" windowHeight="11595"/>
  </bookViews>
  <sheets>
    <sheet name="B.V.C. 2015" sheetId="2" r:id="rId1"/>
    <sheet name="FUNDAMENTARE B.V.C. 2015" sheetId="3" r:id="rId2"/>
    <sheet name="VENITURI IAN-MARTIE 2015" sheetId="4" r:id="rId3"/>
    <sheet name="CHELTUIELI IAN-MARTIE 2015" sheetId="5" r:id="rId4"/>
  </sheets>
  <calcPr calcId="152511"/>
</workbook>
</file>

<file path=xl/calcChain.xml><?xml version="1.0" encoding="utf-8"?>
<calcChain xmlns="http://schemas.openxmlformats.org/spreadsheetml/2006/main">
  <c r="E10" i="2" l="1"/>
  <c r="F32" i="3"/>
  <c r="C55" i="5" l="1"/>
  <c r="C28" i="4"/>
  <c r="D47" i="2" l="1"/>
  <c r="H75" i="2" l="1"/>
  <c r="I75" i="2" s="1"/>
  <c r="J75" i="2" s="1"/>
  <c r="H76" i="2"/>
  <c r="I76" i="2" s="1"/>
  <c r="J76" i="2" s="1"/>
  <c r="H77" i="2"/>
  <c r="I77" i="2" s="1"/>
  <c r="J77" i="2" s="1"/>
  <c r="H78" i="2"/>
  <c r="I78" i="2" s="1"/>
  <c r="J78" i="2" s="1"/>
  <c r="H79" i="2"/>
  <c r="I79" i="2" s="1"/>
  <c r="J79" i="2" s="1"/>
  <c r="H74" i="2"/>
  <c r="I74" i="2" s="1"/>
  <c r="J74" i="2" s="1"/>
  <c r="H59" i="2"/>
  <c r="I59" i="2" s="1"/>
  <c r="J59" i="2" s="1"/>
  <c r="H60" i="2"/>
  <c r="I60" i="2" s="1"/>
  <c r="J60" i="2" s="1"/>
  <c r="H61" i="2"/>
  <c r="I61" i="2" s="1"/>
  <c r="J61" i="2" s="1"/>
  <c r="H62" i="2"/>
  <c r="I62" i="2" s="1"/>
  <c r="J62" i="2" s="1"/>
  <c r="H63" i="2"/>
  <c r="I63" i="2" s="1"/>
  <c r="J63" i="2" s="1"/>
  <c r="H64" i="2"/>
  <c r="I64" i="2" s="1"/>
  <c r="J64" i="2" s="1"/>
  <c r="H65" i="2"/>
  <c r="I65" i="2" s="1"/>
  <c r="J65" i="2" s="1"/>
  <c r="H66" i="2"/>
  <c r="I66" i="2" s="1"/>
  <c r="J66" i="2" s="1"/>
  <c r="H67" i="2"/>
  <c r="I67" i="2" s="1"/>
  <c r="J67" i="2" s="1"/>
  <c r="H68" i="2"/>
  <c r="I68" i="2" s="1"/>
  <c r="J68" i="2" s="1"/>
  <c r="H69" i="2"/>
  <c r="I69" i="2" s="1"/>
  <c r="J69" i="2" s="1"/>
  <c r="H70" i="2"/>
  <c r="I70" i="2" s="1"/>
  <c r="J70" i="2" s="1"/>
  <c r="H71" i="2"/>
  <c r="I71" i="2" s="1"/>
  <c r="J71" i="2" s="1"/>
  <c r="H72" i="2"/>
  <c r="I72" i="2" s="1"/>
  <c r="J72" i="2" s="1"/>
  <c r="H73" i="2"/>
  <c r="I73" i="2" s="1"/>
  <c r="J73" i="2" s="1"/>
  <c r="H54" i="2"/>
  <c r="I54" i="2" s="1"/>
  <c r="J54" i="2" s="1"/>
  <c r="H55" i="2"/>
  <c r="I55" i="2" s="1"/>
  <c r="J55" i="2" s="1"/>
  <c r="H56" i="2"/>
  <c r="I56" i="2" s="1"/>
  <c r="J56" i="2" s="1"/>
  <c r="H57" i="2"/>
  <c r="I57" i="2" s="1"/>
  <c r="J57" i="2" s="1"/>
  <c r="H58" i="2"/>
  <c r="I58" i="2" s="1"/>
  <c r="J58" i="2" s="1"/>
  <c r="H50" i="2"/>
  <c r="I50" i="2" s="1"/>
  <c r="J50" i="2" s="1"/>
  <c r="H51" i="2"/>
  <c r="I51" i="2" s="1"/>
  <c r="J51" i="2" s="1"/>
  <c r="H52" i="2"/>
  <c r="I52" i="2" s="1"/>
  <c r="J52" i="2" s="1"/>
  <c r="H53" i="2"/>
  <c r="I53" i="2" s="1"/>
  <c r="J53" i="2" s="1"/>
  <c r="H49" i="2"/>
  <c r="I49" i="2" s="1"/>
  <c r="J49" i="2" s="1"/>
  <c r="H48" i="2"/>
  <c r="I48" i="2" s="1"/>
  <c r="J48" i="2" s="1"/>
  <c r="H43" i="2"/>
  <c r="I43" i="2" s="1"/>
  <c r="J43" i="2" s="1"/>
  <c r="H26" i="2"/>
  <c r="I26" i="2" s="1"/>
  <c r="J26" i="2" s="1"/>
  <c r="H20" i="2"/>
  <c r="I20" i="2" s="1"/>
  <c r="J20" i="2" s="1"/>
  <c r="H18" i="2"/>
  <c r="I18" i="2" s="1"/>
  <c r="J18" i="2" s="1"/>
  <c r="H19" i="2"/>
  <c r="I19" i="2" s="1"/>
  <c r="J19" i="2" s="1"/>
  <c r="H17" i="2"/>
  <c r="I17" i="2" s="1"/>
  <c r="J17" i="2" s="1"/>
  <c r="H16" i="2"/>
  <c r="I16" i="2" s="1"/>
  <c r="J16" i="2" s="1"/>
  <c r="H14" i="2"/>
  <c r="I14" i="2" s="1"/>
  <c r="J14" i="2" s="1"/>
  <c r="H13" i="2"/>
  <c r="I13" i="2" s="1"/>
  <c r="J13" i="2" s="1"/>
  <c r="C27" i="2" l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F34" i="2" l="1"/>
  <c r="H34" i="2" s="1"/>
  <c r="I34" i="2" s="1"/>
  <c r="J34" i="2" s="1"/>
  <c r="F35" i="2"/>
  <c r="H35" i="2" s="1"/>
  <c r="I35" i="2" s="1"/>
  <c r="J35" i="2" s="1"/>
  <c r="F38" i="2"/>
  <c r="H38" i="2" s="1"/>
  <c r="I38" i="2" s="1"/>
  <c r="J38" i="2" s="1"/>
  <c r="F40" i="2"/>
  <c r="H40" i="2" s="1"/>
  <c r="I40" i="2" s="1"/>
  <c r="J40" i="2" s="1"/>
  <c r="F41" i="2"/>
  <c r="H41" i="2" s="1"/>
  <c r="I41" i="2" s="1"/>
  <c r="J41" i="2" s="1"/>
  <c r="F42" i="2"/>
  <c r="H42" i="2" s="1"/>
  <c r="I42" i="2" s="1"/>
  <c r="J42" i="2" s="1"/>
  <c r="F46" i="2"/>
  <c r="H46" i="2" s="1"/>
  <c r="I46" i="2" s="1"/>
  <c r="J46" i="2" s="1"/>
  <c r="E25" i="2"/>
  <c r="E28" i="2"/>
  <c r="E29" i="2"/>
  <c r="E30" i="2"/>
  <c r="E31" i="2"/>
  <c r="E32" i="2"/>
  <c r="E33" i="2"/>
  <c r="E36" i="2"/>
  <c r="E37" i="2"/>
  <c r="E39" i="2"/>
  <c r="E44" i="2"/>
  <c r="E45" i="2"/>
  <c r="F12" i="2"/>
  <c r="H12" i="2" s="1"/>
  <c r="I12" i="2" s="1"/>
  <c r="J12" i="2" s="1"/>
  <c r="F22" i="2"/>
  <c r="H22" i="2" s="1"/>
  <c r="I22" i="2" s="1"/>
  <c r="J22" i="2" s="1"/>
  <c r="F21" i="2"/>
  <c r="H21" i="2" s="1"/>
  <c r="I21" i="2" s="1"/>
  <c r="J21" i="2" s="1"/>
  <c r="F11" i="2"/>
  <c r="H11" i="2" s="1"/>
  <c r="I11" i="2" s="1"/>
  <c r="J11" i="2" s="1"/>
  <c r="E24" i="2"/>
  <c r="E7" i="2" l="1"/>
  <c r="F39" i="2"/>
  <c r="H39" i="2" s="1"/>
  <c r="I39" i="2" s="1"/>
  <c r="J39" i="2" s="1"/>
  <c r="F24" i="2"/>
  <c r="H24" i="2" s="1"/>
  <c r="I24" i="2" s="1"/>
  <c r="J24" i="2" s="1"/>
  <c r="E23" i="2"/>
  <c r="E27" i="2"/>
  <c r="F44" i="2"/>
  <c r="H44" i="2" s="1"/>
  <c r="I44" i="2" s="1"/>
  <c r="J44" i="2" s="1"/>
  <c r="F37" i="2"/>
  <c r="H37" i="2" s="1"/>
  <c r="I37" i="2" s="1"/>
  <c r="J37" i="2" s="1"/>
  <c r="F33" i="2"/>
  <c r="H33" i="2" s="1"/>
  <c r="I33" i="2" s="1"/>
  <c r="J33" i="2" s="1"/>
  <c r="F31" i="2"/>
  <c r="H31" i="2" s="1"/>
  <c r="I31" i="2" s="1"/>
  <c r="J31" i="2" s="1"/>
  <c r="F29" i="2"/>
  <c r="H29" i="2" s="1"/>
  <c r="I29" i="2" s="1"/>
  <c r="J29" i="2" s="1"/>
  <c r="F45" i="2"/>
  <c r="H45" i="2" s="1"/>
  <c r="I45" i="2" s="1"/>
  <c r="J45" i="2" s="1"/>
  <c r="F36" i="2"/>
  <c r="H36" i="2" s="1"/>
  <c r="I36" i="2" s="1"/>
  <c r="J36" i="2" s="1"/>
  <c r="F32" i="2"/>
  <c r="H32" i="2" s="1"/>
  <c r="I32" i="2" s="1"/>
  <c r="J32" i="2" s="1"/>
  <c r="F30" i="2"/>
  <c r="H30" i="2" s="1"/>
  <c r="I30" i="2" s="1"/>
  <c r="J30" i="2" s="1"/>
  <c r="F28" i="2"/>
  <c r="H28" i="2" s="1"/>
  <c r="I28" i="2" s="1"/>
  <c r="J28" i="2" s="1"/>
  <c r="F25" i="2"/>
  <c r="H25" i="2" s="1"/>
  <c r="I25" i="2" s="1"/>
  <c r="J25" i="2" s="1"/>
  <c r="F10" i="2"/>
  <c r="H10" i="2" s="1"/>
  <c r="I10" i="2" s="1"/>
  <c r="J10" i="2" s="1"/>
  <c r="F23" i="2" l="1"/>
  <c r="H23" i="2" s="1"/>
  <c r="I23" i="2" s="1"/>
  <c r="J23" i="2" s="1"/>
  <c r="E47" i="2"/>
  <c r="F27" i="2"/>
  <c r="H27" i="2" s="1"/>
  <c r="I27" i="2" s="1"/>
  <c r="J27" i="2" s="1"/>
  <c r="F7" i="2"/>
  <c r="H7" i="2" s="1"/>
  <c r="I7" i="2" s="1"/>
  <c r="J7" i="2" s="1"/>
  <c r="E8" i="2"/>
  <c r="I8" i="2" s="1"/>
  <c r="J8" i="2" s="1"/>
  <c r="E9" i="2"/>
  <c r="I9" i="2" s="1"/>
  <c r="J9" i="2" s="1"/>
  <c r="C11" i="2"/>
  <c r="C10" i="2"/>
  <c r="G47" i="2" l="1"/>
  <c r="F47" i="2"/>
  <c r="H47" i="2" s="1"/>
  <c r="I47" i="2" s="1"/>
  <c r="J47" i="2" s="1"/>
</calcChain>
</file>

<file path=xl/sharedStrings.xml><?xml version="1.0" encoding="utf-8"?>
<sst xmlns="http://schemas.openxmlformats.org/spreadsheetml/2006/main" count="228" uniqueCount="207">
  <si>
    <t>VENITURI TOTALE, Din care: (rd.02+rd.12+rd.13)</t>
  </si>
  <si>
    <t xml:space="preserve">Venituri din exploatare </t>
  </si>
  <si>
    <t>Din care:</t>
  </si>
  <si>
    <t>Venituri financiare</t>
  </si>
  <si>
    <t>Nr. Rd</t>
  </si>
  <si>
    <t>a)Venituri in activitatea         de baza</t>
  </si>
  <si>
    <t xml:space="preserve">  -subventii pentru produse si activitati</t>
  </si>
  <si>
    <t xml:space="preserve">  -subventii pentru acoperirea diferentelor de prêt si de tarif</t>
  </si>
  <si>
    <t xml:space="preserve"> -transferuri</t>
  </si>
  <si>
    <t xml:space="preserve">  -prime acordate de la Bugetul de stat</t>
  </si>
  <si>
    <t xml:space="preserve">  -alte sume primate de la bugetul de stat</t>
  </si>
  <si>
    <t>d)Venituri din fonduri speciale</t>
  </si>
  <si>
    <t>II</t>
  </si>
  <si>
    <t>CHELTUIELI  TOTALE Din care(rd.15+rd.33+rd.34)</t>
  </si>
  <si>
    <t>a) Cheltuieli materiale</t>
  </si>
  <si>
    <t xml:space="preserve"> -salarii brute</t>
  </si>
  <si>
    <t xml:space="preserve"> -contributie la asigurarile sociale de stat</t>
  </si>
  <si>
    <t xml:space="preserve"> -ajutor de somaj</t>
  </si>
  <si>
    <t xml:space="preserve"> -contributie la asigurarile sociale de sanatate, conform Legii nr.45/1997</t>
  </si>
  <si>
    <t xml:space="preserve"> -alte cheltuieli cu personalul</t>
  </si>
  <si>
    <t>d) Cheltuieli prevazute de legea bugeului de stat, din care</t>
  </si>
  <si>
    <t xml:space="preserve"> - transfeuri sau suventii</t>
  </si>
  <si>
    <t>e) Cheltuieli de protocol</t>
  </si>
  <si>
    <t>f) Cheltuieli de reclama si publicitate</t>
  </si>
  <si>
    <t>g) Cheltuieli  cu sponsorizarea</t>
  </si>
  <si>
    <t>h) Tichete de masa           Tichete sociale-cadou</t>
  </si>
  <si>
    <t>i) Alte cheltuieli, din care:</t>
  </si>
  <si>
    <t xml:space="preserve"> Cheltuieli pentru exploatare- total, din care</t>
  </si>
  <si>
    <t>Cheltuieli financiare</t>
  </si>
  <si>
    <t>III</t>
  </si>
  <si>
    <t>REZULTAT BRUT- Profit(pierdere)</t>
  </si>
  <si>
    <t>IV</t>
  </si>
  <si>
    <t>FOND DE REZERVA</t>
  </si>
  <si>
    <t>I</t>
  </si>
  <si>
    <t>V.</t>
  </si>
  <si>
    <t>Alte cheltuieli deductibile stabilite potrivit legii</t>
  </si>
  <si>
    <t>VI.</t>
  </si>
  <si>
    <t>Acoperirea pierderilor  din anii precedenti</t>
  </si>
  <si>
    <t>VII.</t>
  </si>
  <si>
    <t>Impozit pe profit</t>
  </si>
  <si>
    <t>VIII</t>
  </si>
  <si>
    <t>PROFITUL DE REPARTIZAT, din care:</t>
  </si>
  <si>
    <t>Fondul de participare a salariatilor la profit din care:</t>
  </si>
  <si>
    <t xml:space="preserve"> -cota managerului la regii autonome</t>
  </si>
  <si>
    <t>Varsaminte la buget din profitul net al regiilor autonome si al institutelor de cercetare-dezvoltare</t>
  </si>
  <si>
    <t>Surse proprii de finantare, din care:</t>
  </si>
  <si>
    <t xml:space="preserve"> - cota de participare la  profit a administratorilor</t>
  </si>
  <si>
    <t>Alte repartizari prevazute de lege(denumirea si baza legala), din care:</t>
  </si>
  <si>
    <t xml:space="preserve"> -dividende cuvenite statului- F.P.S.</t>
  </si>
  <si>
    <t xml:space="preserve"> -dividende cuvenite altor actionari</t>
  </si>
  <si>
    <t>IX.</t>
  </si>
  <si>
    <t>Surse de finantare a investitiilor din care:</t>
  </si>
  <si>
    <t xml:space="preserve">Surse proprii </t>
  </si>
  <si>
    <t>Credite bancare: - Interne</t>
  </si>
  <si>
    <t xml:space="preserve"> - Externe</t>
  </si>
  <si>
    <t>Alte surse</t>
  </si>
  <si>
    <t>XI.</t>
  </si>
  <si>
    <t>CHELTUIELI PENTRU INVESTITII, din care:</t>
  </si>
  <si>
    <t>Investitii, inclusiv investitii in curs la finele anului</t>
  </si>
  <si>
    <t>Rambursari de rate aferente creditorilor  pentru investitii.    -interne</t>
  </si>
  <si>
    <t xml:space="preserve"> - externe</t>
  </si>
  <si>
    <t>X.</t>
  </si>
  <si>
    <t>REZERVE, din care :</t>
  </si>
  <si>
    <t>Alte rezerve(denumirea si baza legala)</t>
  </si>
  <si>
    <t>DIRECTOR GENERAL,</t>
  </si>
  <si>
    <t>DIRECTOR ECONOMIC,</t>
  </si>
  <si>
    <t>S.C. ANTECO S.A. PLOIESTI</t>
  </si>
  <si>
    <t>Cod 01</t>
  </si>
  <si>
    <t>Mii lei</t>
  </si>
  <si>
    <t>Venituri din exploatare altele</t>
  </si>
  <si>
    <t>b) Cheltuieli cu personalul, din care:</t>
  </si>
  <si>
    <t>Cheltuieli exceptionale</t>
  </si>
  <si>
    <t>j) alte cheltuieli de exploatare</t>
  </si>
  <si>
    <t>Alocati de la buget</t>
  </si>
  <si>
    <t>c) Cheltuieli de exploatare privind amortizarea si provizioanele</t>
  </si>
  <si>
    <t xml:space="preserve"> - cota managerului la societatile comerciale</t>
  </si>
  <si>
    <t>Rezerve legale</t>
  </si>
  <si>
    <t>Rezerze din reevaluare</t>
  </si>
  <si>
    <t>Bugetul de venituri si cheltuieli pe anul 2014 se bazeaza pe urmatoarele venituri din productie si inchirieri spatii.</t>
  </si>
  <si>
    <t>TOTAL</t>
  </si>
  <si>
    <t>Simbol</t>
  </si>
  <si>
    <t>Denumire</t>
  </si>
  <si>
    <t>Total</t>
  </si>
  <si>
    <t>cont</t>
  </si>
  <si>
    <t>Debit</t>
  </si>
  <si>
    <t>Clasa 6</t>
  </si>
  <si>
    <t>601</t>
  </si>
  <si>
    <t>Cheltuieli cu materiile prime</t>
  </si>
  <si>
    <t>602</t>
  </si>
  <si>
    <t>Cheltuieli cu materialele consumabile</t>
  </si>
  <si>
    <t>603</t>
  </si>
  <si>
    <t>Cheltuieli privind materialele de nat ob.de inv.</t>
  </si>
  <si>
    <t>604</t>
  </si>
  <si>
    <t>Cheltuieli privind materialele nestocate</t>
  </si>
  <si>
    <t>605</t>
  </si>
  <si>
    <t>Cheltuieli privind energia si apa</t>
  </si>
  <si>
    <t>608</t>
  </si>
  <si>
    <t>Cheltuieli privind ambalajele</t>
  </si>
  <si>
    <t>611</t>
  </si>
  <si>
    <t>Cheltuieli de intretinere si reparatii</t>
  </si>
  <si>
    <t>613</t>
  </si>
  <si>
    <t>Cheltuieli cu primele de asigurare</t>
  </si>
  <si>
    <t>614</t>
  </si>
  <si>
    <t>Cheltuieli cu studiile si cercetarile</t>
  </si>
  <si>
    <t>622</t>
  </si>
  <si>
    <t>Cheltuieli privind comisioanele si onorariile</t>
  </si>
  <si>
    <t>623</t>
  </si>
  <si>
    <t>Cheltuieli de protocol, reclama si publicitate</t>
  </si>
  <si>
    <t>624</t>
  </si>
  <si>
    <t>Cheltuieli cu transportul de bunuri si de personal</t>
  </si>
  <si>
    <t>625</t>
  </si>
  <si>
    <t>Cheltuieli cu deplasari, detasari si transferari</t>
  </si>
  <si>
    <t>626</t>
  </si>
  <si>
    <t>Cheltuieli postale si taxe de telecomunicatii</t>
  </si>
  <si>
    <t>627</t>
  </si>
  <si>
    <t>Cheltuieli cu serviciile bancare si asimilate</t>
  </si>
  <si>
    <t>628</t>
  </si>
  <si>
    <t>Alte cheltuieli cu servicii prestate de terti</t>
  </si>
  <si>
    <t>635</t>
  </si>
  <si>
    <t>Cheltuieli cu alte impozite, taxe si vars. asim.</t>
  </si>
  <si>
    <t>641</t>
  </si>
  <si>
    <t>Cheltuieli cu salariile personalului</t>
  </si>
  <si>
    <t>642</t>
  </si>
  <si>
    <t>Chelt.privind tichetele de masa</t>
  </si>
  <si>
    <t>645</t>
  </si>
  <si>
    <t>Cheltuieli priv.asigurarile si protectia sociala</t>
  </si>
  <si>
    <t>658</t>
  </si>
  <si>
    <t>Alte cheltuieli de exploatare</t>
  </si>
  <si>
    <t>665</t>
  </si>
  <si>
    <t>Cheltuieli din diferente de curs valutar</t>
  </si>
  <si>
    <t>666</t>
  </si>
  <si>
    <t>Cheltuieli privind dobanzile</t>
  </si>
  <si>
    <t>667</t>
  </si>
  <si>
    <t>Cheltuieli privind sconturile acordate</t>
  </si>
  <si>
    <t>681</t>
  </si>
  <si>
    <t>Cheltuieli de exploatare privind amortiz. si prov.</t>
  </si>
  <si>
    <t>Total clasa  6</t>
  </si>
  <si>
    <t>T O T A L   G E N E R A L</t>
  </si>
  <si>
    <t>comisioanele si onorariile</t>
  </si>
  <si>
    <t>impozite si taxe</t>
  </si>
  <si>
    <t>utilitatile (apa,electrica,gaze,telefon)</t>
  </si>
  <si>
    <t>servicii- mentenanta ,consiliere,paza , altele</t>
  </si>
  <si>
    <t>Clasa 7</t>
  </si>
  <si>
    <t>701</t>
  </si>
  <si>
    <t>Venituri din vinzarea produselor finite</t>
  </si>
  <si>
    <t>702</t>
  </si>
  <si>
    <t>Venituri din vinzarea semifabricatelor</t>
  </si>
  <si>
    <t>704</t>
  </si>
  <si>
    <t>Venituri din lucrari exec.si servicii prestate</t>
  </si>
  <si>
    <t>706</t>
  </si>
  <si>
    <t>Venituri din redevente, locatii si chirii</t>
  </si>
  <si>
    <t>707</t>
  </si>
  <si>
    <t>Venituri din vinzarea marfurilor</t>
  </si>
  <si>
    <t>708</t>
  </si>
  <si>
    <t>Venituri din activitati diverse</t>
  </si>
  <si>
    <t>711</t>
  </si>
  <si>
    <t>Venituri aferente costurilor stocurilor de produse</t>
  </si>
  <si>
    <t>758</t>
  </si>
  <si>
    <t>Alte venituri din exploatre</t>
  </si>
  <si>
    <t>765</t>
  </si>
  <si>
    <t>Venituri din diferente de curs valutar</t>
  </si>
  <si>
    <t>766</t>
  </si>
  <si>
    <t>Venituri din dobanzi</t>
  </si>
  <si>
    <t>767</t>
  </si>
  <si>
    <t>Venituri din sconturi obtinute</t>
  </si>
  <si>
    <t>768</t>
  </si>
  <si>
    <t>Alte venituri financiare</t>
  </si>
  <si>
    <t>Total clasa  7</t>
  </si>
  <si>
    <t>c) Venituri din inchirieri:</t>
  </si>
  <si>
    <t>b) Venituri din alte activitati:lucrari si servicii</t>
  </si>
  <si>
    <t>ANUL 2014</t>
  </si>
  <si>
    <t>X</t>
  </si>
  <si>
    <t xml:space="preserve">investitii in curs </t>
  </si>
  <si>
    <t>investitii Liliacului (inchirieri) in cursul anului</t>
  </si>
  <si>
    <t>investitii Lamaitei (sediu) in cursul anului</t>
  </si>
  <si>
    <t>Leasing de plata</t>
  </si>
  <si>
    <t>Avand in  vedere ca desi capacitatea de productie a fost majorata prin investitiile facute in utilaje de taiere a lemnului de foc,</t>
  </si>
  <si>
    <t>de aburire a cherestelei penru a satisface cererea clientilor in aceasta privinta ,totusi intampinam dificultati in urmatoarele sectoare.</t>
  </si>
  <si>
    <t xml:space="preserve"> comenzi interne mici care sacadeaza productia</t>
  </si>
  <si>
    <t xml:space="preserve">productie cherestea si lemn de foc - concurenta mare in aprovizionarea busteanului -pretul mare </t>
  </si>
  <si>
    <t>Venituri din exploatare      Din care</t>
  </si>
  <si>
    <t>x</t>
  </si>
  <si>
    <t>Prevazut  Trim. I.</t>
  </si>
  <si>
    <t>Realizat Trim. I.</t>
  </si>
  <si>
    <t>Total Prevazut Trim. I. + II.</t>
  </si>
  <si>
    <t>Total Prevazut Trim. I. + II. + III.</t>
  </si>
  <si>
    <t>Total Prevazut Trim. I. + II. + III. + IV.</t>
  </si>
  <si>
    <t>Realizat 2014</t>
  </si>
  <si>
    <t>Prevazut 2015</t>
  </si>
  <si>
    <t xml:space="preserve">Indi+B6:L22catori </t>
  </si>
  <si>
    <t>4.000 * 12 =</t>
  </si>
  <si>
    <t xml:space="preserve">20.000 * 12 = </t>
  </si>
  <si>
    <t>Productie lemn de foc o medie de 40.000 lei /lunar</t>
  </si>
  <si>
    <t>Productie bricheti o medie de 4.000 lei /lunar</t>
  </si>
  <si>
    <t>Venituri din inchirieri o medie de 20.000 lei/lunar</t>
  </si>
  <si>
    <t xml:space="preserve">140.000 * 12 = </t>
  </si>
  <si>
    <t xml:space="preserve">120.000* 12= </t>
  </si>
  <si>
    <t>30.000 *12 =</t>
  </si>
  <si>
    <t>B.V.C. PROVIZORIU  2015</t>
  </si>
  <si>
    <t>lipsa fondului de rulment (bani disponibili pentru rulaj)</t>
  </si>
  <si>
    <t>In anul 2015 etimam o pierdere de 751.000 lei.</t>
  </si>
  <si>
    <t xml:space="preserve"> productie mobilier        - preturile mici la  comenzi liniare</t>
  </si>
  <si>
    <t>Daca in anul 2011 am avut un profit net de 16.471 lei  , in anul 2012 am avut de  7.775 lei  , in anul 2013  de 12.639</t>
  </si>
  <si>
    <t>Iar la anul 2014 avem pierdere 657.527 lei</t>
  </si>
  <si>
    <t>Productie mobilier o medie de 140.000 lei /lunar</t>
  </si>
  <si>
    <t>Productie cherestea o medie de 120.000 lei/lunar</t>
  </si>
  <si>
    <t>FUNDAMENTARE B.V.C . PROVIZORIU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</si>
</sst>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lei&quot;;[Red]\-#,##0\ &quot;lei&quot;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Bookman Old Style"/>
      <family val="1"/>
    </font>
    <font>
      <b/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0"/>
      <name val="Bookman Old Style"/>
      <family val="1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2" borderId="2" applyNumberFormat="0" applyAlignment="0" applyProtection="0"/>
  </cellStyleXfs>
  <cellXfs count="112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12" xfId="0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3" borderId="12" xfId="0" applyFill="1" applyBorder="1"/>
    <xf numFmtId="0" fontId="0" fillId="4" borderId="3" xfId="0" applyFont="1" applyFill="1" applyBorder="1" applyAlignment="1">
      <alignment horizontal="center" vertical="top"/>
    </xf>
    <xf numFmtId="6" fontId="0" fillId="0" borderId="0" xfId="0" applyNumberFormat="1"/>
    <xf numFmtId="0" fontId="10" fillId="0" borderId="0" xfId="0" applyFont="1"/>
    <xf numFmtId="4" fontId="0" fillId="0" borderId="0" xfId="0" applyNumberFormat="1"/>
    <xf numFmtId="0" fontId="0" fillId="0" borderId="0" xfId="0"/>
    <xf numFmtId="0" fontId="0" fillId="5" borderId="3" xfId="0" applyFont="1" applyFill="1" applyBorder="1" applyAlignment="1">
      <alignment horizontal="left" vertical="top"/>
    </xf>
    <xf numFmtId="0" fontId="0" fillId="5" borderId="3" xfId="0" applyFont="1" applyFill="1" applyBorder="1" applyAlignment="1">
      <alignment horizontal="left" vertical="top"/>
    </xf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12" xfId="0" applyBorder="1" applyAlignment="1">
      <alignment vertical="top" wrapText="1"/>
    </xf>
    <xf numFmtId="0" fontId="8" fillId="3" borderId="15" xfId="0" applyFont="1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0" fontId="0" fillId="0" borderId="14" xfId="0" applyBorder="1"/>
    <xf numFmtId="0" fontId="0" fillId="0" borderId="14" xfId="0" applyBorder="1" applyAlignment="1">
      <alignment vertical="top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 vertical="center" wrapText="1"/>
    </xf>
    <xf numFmtId="0" fontId="0" fillId="3" borderId="14" xfId="0" applyFill="1" applyBorder="1"/>
    <xf numFmtId="0" fontId="0" fillId="0" borderId="8" xfId="0" applyBorder="1" applyAlignment="1">
      <alignment wrapText="1"/>
    </xf>
    <xf numFmtId="0" fontId="1" fillId="3" borderId="15" xfId="0" applyFont="1" applyFill="1" applyBorder="1" applyAlignment="1">
      <alignment vertical="center" wrapText="1"/>
    </xf>
    <xf numFmtId="0" fontId="1" fillId="0" borderId="14" xfId="0" applyFont="1" applyBorder="1" applyAlignment="1">
      <alignment vertical="top" wrapText="1"/>
    </xf>
    <xf numFmtId="0" fontId="1" fillId="3" borderId="14" xfId="0" applyFont="1" applyFill="1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vertical="center"/>
    </xf>
    <xf numFmtId="3" fontId="1" fillId="0" borderId="5" xfId="0" applyNumberFormat="1" applyFont="1" applyFill="1" applyBorder="1" applyAlignment="1">
      <alignment horizontal="right" vertical="center" wrapText="1"/>
    </xf>
    <xf numFmtId="3" fontId="1" fillId="7" borderId="4" xfId="0" applyNumberFormat="1" applyFont="1" applyFill="1" applyBorder="1" applyAlignment="1">
      <alignment horizontal="right" vertical="center" wrapText="1"/>
    </xf>
    <xf numFmtId="3" fontId="1" fillId="0" borderId="7" xfId="0" applyNumberFormat="1" applyFont="1" applyFill="1" applyBorder="1" applyAlignment="1">
      <alignment horizontal="right" vertical="center" wrapText="1"/>
    </xf>
    <xf numFmtId="3" fontId="13" fillId="0" borderId="5" xfId="0" applyNumberFormat="1" applyFont="1" applyFill="1" applyBorder="1" applyAlignment="1">
      <alignment horizontal="right" vertical="center" wrapText="1"/>
    </xf>
    <xf numFmtId="3" fontId="0" fillId="7" borderId="4" xfId="0" applyNumberFormat="1" applyFill="1" applyBorder="1" applyAlignment="1">
      <alignment horizontal="right" vertical="center"/>
    </xf>
    <xf numFmtId="3" fontId="0" fillId="0" borderId="5" xfId="0" applyNumberFormat="1" applyFill="1" applyBorder="1" applyAlignment="1">
      <alignment horizontal="right" vertical="center"/>
    </xf>
    <xf numFmtId="3" fontId="11" fillId="7" borderId="4" xfId="0" applyNumberFormat="1" applyFont="1" applyFill="1" applyBorder="1" applyAlignment="1">
      <alignment horizontal="right" vertical="center"/>
    </xf>
    <xf numFmtId="3" fontId="11" fillId="0" borderId="5" xfId="0" applyNumberFormat="1" applyFont="1" applyFill="1" applyBorder="1" applyAlignment="1">
      <alignment horizontal="right" vertical="center"/>
    </xf>
    <xf numFmtId="3" fontId="0" fillId="7" borderId="13" xfId="0" applyNumberFormat="1" applyFill="1" applyBorder="1" applyAlignment="1">
      <alignment horizontal="right" vertical="center"/>
    </xf>
    <xf numFmtId="3" fontId="0" fillId="0" borderId="6" xfId="0" applyNumberFormat="1" applyFill="1" applyBorder="1" applyAlignment="1">
      <alignment horizontal="right" vertical="center"/>
    </xf>
    <xf numFmtId="3" fontId="7" fillId="9" borderId="4" xfId="0" applyNumberFormat="1" applyFont="1" applyFill="1" applyBorder="1" applyAlignment="1">
      <alignment horizontal="right" vertical="center" wrapText="1"/>
    </xf>
    <xf numFmtId="3" fontId="7" fillId="7" borderId="5" xfId="0" applyNumberFormat="1" applyFont="1" applyFill="1" applyBorder="1" applyAlignment="1">
      <alignment horizontal="right" vertical="center" wrapText="1"/>
    </xf>
    <xf numFmtId="3" fontId="1" fillId="7" borderId="5" xfId="0" applyNumberFormat="1" applyFont="1" applyFill="1" applyBorder="1" applyAlignment="1">
      <alignment horizontal="right" vertical="center" wrapText="1"/>
    </xf>
    <xf numFmtId="3" fontId="1" fillId="9" borderId="4" xfId="0" applyNumberFormat="1" applyFont="1" applyFill="1" applyBorder="1" applyAlignment="1">
      <alignment horizontal="right" vertical="center" wrapText="1"/>
    </xf>
    <xf numFmtId="3" fontId="1" fillId="7" borderId="7" xfId="0" applyNumberFormat="1" applyFont="1" applyFill="1" applyBorder="1" applyAlignment="1">
      <alignment horizontal="right" vertical="center" wrapText="1"/>
    </xf>
    <xf numFmtId="3" fontId="0" fillId="7" borderId="5" xfId="0" applyNumberFormat="1" applyFill="1" applyBorder="1" applyAlignment="1">
      <alignment horizontal="right" vertical="center"/>
    </xf>
    <xf numFmtId="3" fontId="11" fillId="7" borderId="5" xfId="0" applyNumberFormat="1" applyFont="1" applyFill="1" applyBorder="1" applyAlignment="1">
      <alignment horizontal="right" vertical="center"/>
    </xf>
    <xf numFmtId="3" fontId="0" fillId="9" borderId="4" xfId="0" applyNumberFormat="1" applyFill="1" applyBorder="1" applyAlignment="1">
      <alignment horizontal="right" vertical="center"/>
    </xf>
    <xf numFmtId="3" fontId="0" fillId="9" borderId="13" xfId="0" applyNumberFormat="1" applyFill="1" applyBorder="1" applyAlignment="1">
      <alignment horizontal="right" vertical="center"/>
    </xf>
    <xf numFmtId="3" fontId="0" fillId="7" borderId="6" xfId="0" applyNumberFormat="1" applyFill="1" applyBorder="1" applyAlignment="1">
      <alignment horizontal="right" vertical="center"/>
    </xf>
    <xf numFmtId="3" fontId="7" fillId="0" borderId="17" xfId="0" applyNumberFormat="1" applyFont="1" applyFill="1" applyBorder="1" applyAlignment="1">
      <alignment horizontal="right" vertical="center" wrapText="1"/>
    </xf>
    <xf numFmtId="3" fontId="7" fillId="9" borderId="18" xfId="0" applyNumberFormat="1" applyFont="1" applyFill="1" applyBorder="1" applyAlignment="1">
      <alignment horizontal="right" vertical="center" wrapText="1"/>
    </xf>
    <xf numFmtId="3" fontId="7" fillId="7" borderId="17" xfId="0" applyNumberFormat="1" applyFont="1" applyFill="1" applyBorder="1" applyAlignment="1">
      <alignment horizontal="right" vertical="center" wrapText="1"/>
    </xf>
    <xf numFmtId="0" fontId="3" fillId="7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9" borderId="9" xfId="1" applyFont="1" applyFill="1" applyBorder="1" applyAlignment="1">
      <alignment horizontal="center" vertical="center" wrapText="1"/>
    </xf>
    <xf numFmtId="0" fontId="3" fillId="7" borderId="10" xfId="1" applyFont="1" applyFill="1" applyBorder="1" applyAlignment="1">
      <alignment horizontal="center" vertical="center" wrapText="1"/>
    </xf>
    <xf numFmtId="3" fontId="1" fillId="9" borderId="13" xfId="0" applyNumberFormat="1" applyFont="1" applyFill="1" applyBorder="1" applyAlignment="1">
      <alignment horizontal="right" vertical="center" wrapText="1"/>
    </xf>
    <xf numFmtId="0" fontId="0" fillId="0" borderId="0" xfId="0"/>
    <xf numFmtId="3" fontId="0" fillId="8" borderId="4" xfId="0" applyNumberFormat="1" applyFill="1" applyBorder="1" applyAlignment="1">
      <alignment horizontal="right" vertical="center"/>
    </xf>
    <xf numFmtId="3" fontId="1" fillId="8" borderId="4" xfId="0" applyNumberFormat="1" applyFont="1" applyFill="1" applyBorder="1" applyAlignment="1">
      <alignment horizontal="right" vertical="center" wrapText="1"/>
    </xf>
    <xf numFmtId="3" fontId="0" fillId="11" borderId="4" xfId="0" applyNumberFormat="1" applyFill="1" applyBorder="1" applyAlignment="1">
      <alignment horizontal="right" vertical="center"/>
    </xf>
    <xf numFmtId="3" fontId="7" fillId="10" borderId="4" xfId="0" applyNumberFormat="1" applyFont="1" applyFill="1" applyBorder="1" applyAlignment="1">
      <alignment horizontal="right" vertical="center" wrapText="1"/>
    </xf>
    <xf numFmtId="3" fontId="7" fillId="10" borderId="18" xfId="0" applyNumberFormat="1" applyFont="1" applyFill="1" applyBorder="1" applyAlignment="1">
      <alignment horizontal="right" vertical="center" wrapText="1"/>
    </xf>
    <xf numFmtId="3" fontId="0" fillId="11" borderId="5" xfId="0" applyNumberFormat="1" applyFill="1" applyBorder="1" applyAlignment="1">
      <alignment horizontal="right" vertical="center"/>
    </xf>
    <xf numFmtId="3" fontId="0" fillId="8" borderId="5" xfId="0" applyNumberFormat="1" applyFill="1" applyBorder="1" applyAlignment="1">
      <alignment horizontal="right" vertical="center"/>
    </xf>
    <xf numFmtId="3" fontId="1" fillId="8" borderId="5" xfId="0" applyNumberFormat="1" applyFont="1" applyFill="1" applyBorder="1" applyAlignment="1">
      <alignment horizontal="right" vertical="center" wrapText="1"/>
    </xf>
    <xf numFmtId="4" fontId="0" fillId="4" borderId="3" xfId="0" applyNumberFormat="1" applyFont="1" applyFill="1" applyBorder="1" applyAlignment="1">
      <alignment horizontal="right" vertical="top"/>
    </xf>
    <xf numFmtId="4" fontId="0" fillId="4" borderId="3" xfId="0" applyNumberFormat="1" applyFont="1" applyFill="1" applyBorder="1" applyAlignment="1">
      <alignment horizontal="center" vertical="top"/>
    </xf>
    <xf numFmtId="4" fontId="0" fillId="6" borderId="3" xfId="0" applyNumberFormat="1" applyFont="1" applyFill="1" applyBorder="1" applyAlignment="1">
      <alignment horizontal="right" vertical="top"/>
    </xf>
    <xf numFmtId="4" fontId="0" fillId="5" borderId="3" xfId="0" applyNumberFormat="1" applyFont="1" applyFill="1" applyBorder="1" applyAlignment="1">
      <alignment horizontal="right" vertical="top"/>
    </xf>
    <xf numFmtId="3" fontId="1" fillId="0" borderId="7" xfId="0" applyNumberFormat="1" applyFont="1" applyFill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center" vertical="center" wrapText="1"/>
    </xf>
    <xf numFmtId="3" fontId="1" fillId="7" borderId="7" xfId="0" applyNumberFormat="1" applyFont="1" applyFill="1" applyBorder="1" applyAlignment="1">
      <alignment horizontal="center" vertical="center" wrapText="1"/>
    </xf>
    <xf numFmtId="3" fontId="1" fillId="7" borderId="17" xfId="0" applyNumberFormat="1" applyFont="1" applyFill="1" applyBorder="1" applyAlignment="1">
      <alignment horizontal="center" vertical="center" wrapText="1"/>
    </xf>
    <xf numFmtId="3" fontId="1" fillId="9" borderId="11" xfId="0" applyNumberFormat="1" applyFont="1" applyFill="1" applyBorder="1" applyAlignment="1">
      <alignment horizontal="right" vertical="center" wrapText="1"/>
    </xf>
    <xf numFmtId="3" fontId="1" fillId="9" borderId="18" xfId="0" applyNumberFormat="1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top" wrapText="1"/>
    </xf>
    <xf numFmtId="0" fontId="1" fillId="0" borderId="14" xfId="0" applyNumberFormat="1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3" fontId="1" fillId="7" borderId="16" xfId="0" applyNumberFormat="1" applyFont="1" applyFill="1" applyBorder="1" applyAlignment="1">
      <alignment horizontal="right" vertical="center" wrapText="1"/>
    </xf>
    <xf numFmtId="3" fontId="1" fillId="9" borderId="4" xfId="0" applyNumberFormat="1" applyFont="1" applyFill="1" applyBorder="1" applyAlignment="1">
      <alignment horizontal="right" vertical="center" wrapText="1"/>
    </xf>
    <xf numFmtId="3" fontId="1" fillId="7" borderId="4" xfId="0" applyNumberFormat="1" applyFont="1" applyFill="1" applyBorder="1" applyAlignment="1">
      <alignment horizontal="right" vertical="center" wrapText="1"/>
    </xf>
    <xf numFmtId="0" fontId="0" fillId="0" borderId="3" xfId="0" applyBorder="1"/>
    <xf numFmtId="0" fontId="0" fillId="5" borderId="3" xfId="0" applyFont="1" applyFill="1" applyBorder="1" applyAlignment="1">
      <alignment horizontal="left" vertical="top"/>
    </xf>
    <xf numFmtId="0" fontId="0" fillId="4" borderId="3" xfId="0" applyFont="1" applyFill="1" applyBorder="1" applyAlignment="1">
      <alignment horizontal="left" vertical="top"/>
    </xf>
    <xf numFmtId="0" fontId="0" fillId="5" borderId="3" xfId="0" applyFont="1" applyFill="1" applyBorder="1" applyAlignment="1">
      <alignment horizontal="right" vertical="top"/>
    </xf>
    <xf numFmtId="3" fontId="3" fillId="9" borderId="19" xfId="1" applyNumberFormat="1" applyFont="1" applyFill="1" applyBorder="1" applyAlignment="1">
      <alignment horizontal="right" vertical="center" wrapText="1"/>
    </xf>
    <xf numFmtId="3" fontId="3" fillId="9" borderId="18" xfId="1" applyNumberFormat="1" applyFont="1" applyFill="1" applyBorder="1" applyAlignment="1">
      <alignment horizontal="right" vertical="center" wrapText="1"/>
    </xf>
    <xf numFmtId="3" fontId="12" fillId="9" borderId="18" xfId="1" applyNumberFormat="1" applyFont="1" applyFill="1" applyBorder="1" applyAlignment="1">
      <alignment horizontal="right" vertical="center" wrapText="1"/>
    </xf>
    <xf numFmtId="3" fontId="12" fillId="9" borderId="11" xfId="1" applyNumberFormat="1" applyFont="1" applyFill="1" applyBorder="1" applyAlignment="1">
      <alignment horizontal="right" vertical="center" wrapText="1"/>
    </xf>
    <xf numFmtId="3" fontId="12" fillId="9" borderId="18" xfId="1" applyNumberFormat="1" applyFont="1" applyFill="1" applyBorder="1" applyAlignment="1">
      <alignment horizontal="right" vertical="center" wrapText="1"/>
    </xf>
    <xf numFmtId="3" fontId="12" fillId="9" borderId="20" xfId="1" applyNumberFormat="1" applyFont="1" applyFill="1" applyBorder="1" applyAlignment="1">
      <alignment horizontal="right" vertical="center" wrapText="1"/>
    </xf>
    <xf numFmtId="0" fontId="3" fillId="9" borderId="21" xfId="1" applyFont="1" applyFill="1" applyBorder="1" applyAlignment="1">
      <alignment horizontal="center" vertical="center" wrapText="1"/>
    </xf>
    <xf numFmtId="3" fontId="3" fillId="9" borderId="22" xfId="1" applyNumberFormat="1" applyFont="1" applyFill="1" applyBorder="1" applyAlignment="1">
      <alignment horizontal="right" vertical="center" wrapText="1"/>
    </xf>
    <xf numFmtId="3" fontId="12" fillId="9" borderId="22" xfId="1" applyNumberFormat="1" applyFont="1" applyFill="1" applyBorder="1" applyAlignment="1">
      <alignment horizontal="right" vertical="center" wrapText="1"/>
    </xf>
    <xf numFmtId="3" fontId="12" fillId="9" borderId="23" xfId="1" applyNumberFormat="1" applyFont="1" applyFill="1" applyBorder="1" applyAlignment="1">
      <alignment horizontal="right" vertical="center" wrapText="1"/>
    </xf>
    <xf numFmtId="3" fontId="12" fillId="9" borderId="22" xfId="1" applyNumberFormat="1" applyFont="1" applyFill="1" applyBorder="1" applyAlignment="1">
      <alignment horizontal="right" vertical="center" wrapText="1"/>
    </xf>
    <xf numFmtId="3" fontId="12" fillId="9" borderId="24" xfId="1" applyNumberFormat="1" applyFont="1" applyFill="1" applyBorder="1" applyAlignment="1">
      <alignment horizontal="right" vertical="center" wrapText="1"/>
    </xf>
    <xf numFmtId="3" fontId="0" fillId="0" borderId="0" xfId="0" applyNumberFormat="1" applyAlignment="1">
      <alignment horizontal="right"/>
    </xf>
    <xf numFmtId="0" fontId="9" fillId="0" borderId="0" xfId="0" applyFont="1" applyAlignment="1">
      <alignment horizontal="center"/>
    </xf>
  </cellXfs>
  <cellStyles count="2">
    <cellStyle name="Calcul" xfId="1" builtinId="2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83"/>
  <sheetViews>
    <sheetView tabSelected="1" workbookViewId="0">
      <pane ySplit="6" topLeftCell="A7" activePane="bottomLeft" state="frozen"/>
      <selection activeCell="B1" sqref="B1"/>
      <selection pane="bottomLeft" activeCell="N11" sqref="N11"/>
    </sheetView>
  </sheetViews>
  <sheetFormatPr defaultRowHeight="15" x14ac:dyDescent="0.25"/>
  <cols>
    <col min="1" max="1" width="4.42578125" customWidth="1"/>
    <col min="2" max="2" width="33.42578125" customWidth="1"/>
    <col min="3" max="3" width="4.140625" customWidth="1"/>
    <col min="4" max="4" width="8.7109375" customWidth="1"/>
    <col min="5" max="5" width="9.42578125" customWidth="1"/>
    <col min="6" max="6" width="8.5703125" customWidth="1"/>
    <col min="7" max="7" width="8.7109375" customWidth="1"/>
    <col min="8" max="8" width="10.85546875" customWidth="1"/>
    <col min="9" max="9" width="9.42578125" customWidth="1"/>
    <col min="10" max="10" width="10.140625" customWidth="1"/>
  </cols>
  <sheetData>
    <row r="1" spans="1:10" s="17" customFormat="1" x14ac:dyDescent="0.25">
      <c r="B1" s="2" t="s">
        <v>66</v>
      </c>
    </row>
    <row r="2" spans="1:10" s="17" customFormat="1" ht="18.75" x14ac:dyDescent="0.3">
      <c r="B2" s="2" t="s">
        <v>67</v>
      </c>
      <c r="C2" s="2"/>
      <c r="D2" s="5"/>
      <c r="E2" s="5"/>
      <c r="I2" s="4"/>
    </row>
    <row r="3" spans="1:10" s="17" customFormat="1" x14ac:dyDescent="0.25">
      <c r="C3" s="2" t="s">
        <v>198</v>
      </c>
      <c r="D3" s="4"/>
      <c r="E3" s="4"/>
      <c r="I3" s="4"/>
    </row>
    <row r="4" spans="1:10" s="17" customFormat="1" x14ac:dyDescent="0.25">
      <c r="D4" s="4"/>
      <c r="E4" s="4"/>
      <c r="H4" s="2" t="s">
        <v>68</v>
      </c>
      <c r="I4" s="6"/>
      <c r="J4" s="2" t="s">
        <v>68</v>
      </c>
    </row>
    <row r="5" spans="1:10" s="17" customFormat="1" ht="10.5" customHeight="1" thickBot="1" x14ac:dyDescent="0.3">
      <c r="D5" s="4"/>
      <c r="E5" s="4"/>
      <c r="I5" s="4"/>
      <c r="J5" s="12"/>
    </row>
    <row r="6" spans="1:10" s="17" customFormat="1" ht="68.25" customHeight="1" thickBot="1" x14ac:dyDescent="0.3">
      <c r="B6" s="18" t="s">
        <v>189</v>
      </c>
      <c r="C6" s="19" t="s">
        <v>4</v>
      </c>
      <c r="D6" s="64" t="s">
        <v>187</v>
      </c>
      <c r="E6" s="65" t="s">
        <v>188</v>
      </c>
      <c r="F6" s="66" t="s">
        <v>182</v>
      </c>
      <c r="G6" s="67" t="s">
        <v>183</v>
      </c>
      <c r="H6" s="66" t="s">
        <v>184</v>
      </c>
      <c r="I6" s="66" t="s">
        <v>185</v>
      </c>
      <c r="J6" s="104" t="s">
        <v>186</v>
      </c>
    </row>
    <row r="7" spans="1:10" ht="60.75" customHeight="1" x14ac:dyDescent="0.25">
      <c r="A7" s="20" t="s">
        <v>33</v>
      </c>
      <c r="B7" s="26" t="s">
        <v>0</v>
      </c>
      <c r="C7" s="36">
        <v>1</v>
      </c>
      <c r="D7" s="74">
        <v>3948</v>
      </c>
      <c r="E7" s="61">
        <f>E10+E21+E22</f>
        <v>4038</v>
      </c>
      <c r="F7" s="62">
        <f>E7/4</f>
        <v>1009.5</v>
      </c>
      <c r="G7" s="63">
        <v>735</v>
      </c>
      <c r="H7" s="62">
        <f>E7/4+F7</f>
        <v>2019</v>
      </c>
      <c r="I7" s="98">
        <f t="shared" ref="I7:I14" si="0">E7/4+H7</f>
        <v>3028.5</v>
      </c>
      <c r="J7" s="105">
        <f t="shared" ref="J7:J14" si="1">E7/4+I7</f>
        <v>4038</v>
      </c>
    </row>
    <row r="8" spans="1:10" ht="15.75" hidden="1" customHeight="1" thickBot="1" x14ac:dyDescent="0.25">
      <c r="A8" s="88">
        <v>2</v>
      </c>
      <c r="B8" s="37" t="s">
        <v>1</v>
      </c>
      <c r="C8" s="90">
        <v>2</v>
      </c>
      <c r="D8" s="93">
        <v>2652</v>
      </c>
      <c r="E8" s="41">
        <f>D8*110%</f>
        <v>2917.2000000000003</v>
      </c>
      <c r="F8" s="92">
        <v>1104</v>
      </c>
      <c r="G8" s="53"/>
      <c r="H8" s="92">
        <v>1104</v>
      </c>
      <c r="I8" s="99">
        <f t="shared" si="0"/>
        <v>1833.3000000000002</v>
      </c>
      <c r="J8" s="105">
        <f t="shared" si="1"/>
        <v>2562.6000000000004</v>
      </c>
    </row>
    <row r="9" spans="1:10" ht="15.75" hidden="1" customHeight="1" thickBot="1" x14ac:dyDescent="0.25">
      <c r="A9" s="88"/>
      <c r="B9" s="37" t="s">
        <v>2</v>
      </c>
      <c r="C9" s="90"/>
      <c r="D9" s="93"/>
      <c r="E9" s="41">
        <f>D9*110%</f>
        <v>0</v>
      </c>
      <c r="F9" s="92"/>
      <c r="G9" s="53"/>
      <c r="H9" s="92"/>
      <c r="I9" s="99">
        <f t="shared" si="0"/>
        <v>0</v>
      </c>
      <c r="J9" s="105">
        <f t="shared" si="1"/>
        <v>0</v>
      </c>
    </row>
    <row r="10" spans="1:10" ht="30" x14ac:dyDescent="0.25">
      <c r="A10" s="21">
        <v>1</v>
      </c>
      <c r="B10" s="27" t="s">
        <v>180</v>
      </c>
      <c r="C10" s="27">
        <f>1+C7</f>
        <v>2</v>
      </c>
      <c r="D10" s="42">
        <v>3938</v>
      </c>
      <c r="E10" s="41">
        <f>E11+E12</f>
        <v>3998</v>
      </c>
      <c r="F10" s="54">
        <f>E10/4</f>
        <v>999.5</v>
      </c>
      <c r="G10" s="53">
        <v>735</v>
      </c>
      <c r="H10" s="54">
        <f>E10/4+F10</f>
        <v>1999</v>
      </c>
      <c r="I10" s="100">
        <f t="shared" si="0"/>
        <v>2998.5</v>
      </c>
      <c r="J10" s="106">
        <f t="shared" si="1"/>
        <v>3998</v>
      </c>
    </row>
    <row r="11" spans="1:10" ht="48" customHeight="1" x14ac:dyDescent="0.25">
      <c r="A11" s="22"/>
      <c r="B11" s="27" t="s">
        <v>5</v>
      </c>
      <c r="C11" s="27">
        <f>1+C8</f>
        <v>3</v>
      </c>
      <c r="D11" s="42">
        <v>3851</v>
      </c>
      <c r="E11" s="41">
        <v>3768</v>
      </c>
      <c r="F11" s="54">
        <f>E11/4</f>
        <v>942</v>
      </c>
      <c r="G11" s="53">
        <v>669</v>
      </c>
      <c r="H11" s="54">
        <f>E11/4+F11</f>
        <v>1884</v>
      </c>
      <c r="I11" s="100">
        <f t="shared" si="0"/>
        <v>2826</v>
      </c>
      <c r="J11" s="106">
        <f t="shared" si="1"/>
        <v>3768</v>
      </c>
    </row>
    <row r="12" spans="1:10" ht="51" customHeight="1" x14ac:dyDescent="0.25">
      <c r="A12" s="21"/>
      <c r="B12" s="27" t="s">
        <v>169</v>
      </c>
      <c r="C12" s="27">
        <v>4</v>
      </c>
      <c r="D12" s="42">
        <v>87</v>
      </c>
      <c r="E12" s="41">
        <v>230</v>
      </c>
      <c r="F12" s="54">
        <f>E12/4</f>
        <v>57.5</v>
      </c>
      <c r="G12" s="53">
        <v>66</v>
      </c>
      <c r="H12" s="54">
        <f>E12/4+F12</f>
        <v>115</v>
      </c>
      <c r="I12" s="100">
        <f t="shared" si="0"/>
        <v>172.5</v>
      </c>
      <c r="J12" s="106">
        <f t="shared" si="1"/>
        <v>230</v>
      </c>
    </row>
    <row r="13" spans="1:10" ht="48.75" customHeight="1" x14ac:dyDescent="0.25">
      <c r="A13" s="23"/>
      <c r="B13" s="27" t="s">
        <v>168</v>
      </c>
      <c r="C13" s="37">
        <v>5</v>
      </c>
      <c r="D13" s="42"/>
      <c r="E13" s="43"/>
      <c r="F13" s="54"/>
      <c r="G13" s="55"/>
      <c r="H13" s="54">
        <f>E13/4+F13</f>
        <v>0</v>
      </c>
      <c r="I13" s="100">
        <f t="shared" si="0"/>
        <v>0</v>
      </c>
      <c r="J13" s="106">
        <f t="shared" si="1"/>
        <v>0</v>
      </c>
    </row>
    <row r="14" spans="1:10" x14ac:dyDescent="0.25">
      <c r="A14" s="88"/>
      <c r="B14" s="89" t="s">
        <v>6</v>
      </c>
      <c r="C14" s="90">
        <v>6</v>
      </c>
      <c r="D14" s="91"/>
      <c r="E14" s="82"/>
      <c r="F14" s="92"/>
      <c r="G14" s="84"/>
      <c r="H14" s="86">
        <f>E14/4+F14</f>
        <v>0</v>
      </c>
      <c r="I14" s="101">
        <f t="shared" si="0"/>
        <v>0</v>
      </c>
      <c r="J14" s="107">
        <f t="shared" si="1"/>
        <v>0</v>
      </c>
    </row>
    <row r="15" spans="1:10" x14ac:dyDescent="0.25">
      <c r="A15" s="88"/>
      <c r="B15" s="89"/>
      <c r="C15" s="90"/>
      <c r="D15" s="91"/>
      <c r="E15" s="83"/>
      <c r="F15" s="92"/>
      <c r="G15" s="85"/>
      <c r="H15" s="87"/>
      <c r="I15" s="102"/>
      <c r="J15" s="108"/>
    </row>
    <row r="16" spans="1:10" ht="67.5" customHeight="1" x14ac:dyDescent="0.25">
      <c r="A16" s="23"/>
      <c r="B16" s="37" t="s">
        <v>7</v>
      </c>
      <c r="C16" s="37">
        <v>7</v>
      </c>
      <c r="D16" s="42"/>
      <c r="E16" s="41"/>
      <c r="F16" s="54"/>
      <c r="G16" s="53"/>
      <c r="H16" s="54">
        <f t="shared" ref="H16:H34" si="2">E16/4+F16</f>
        <v>0</v>
      </c>
      <c r="I16" s="100">
        <f t="shared" ref="I16:I47" si="3">E16/4+H16</f>
        <v>0</v>
      </c>
      <c r="J16" s="106">
        <f t="shared" ref="J16:J47" si="4">E16/4+I16</f>
        <v>0</v>
      </c>
    </row>
    <row r="17" spans="1:10" x14ac:dyDescent="0.25">
      <c r="A17" s="23"/>
      <c r="B17" s="37" t="s">
        <v>8</v>
      </c>
      <c r="C17" s="37">
        <v>8</v>
      </c>
      <c r="D17" s="42"/>
      <c r="E17" s="41"/>
      <c r="F17" s="54"/>
      <c r="G17" s="53"/>
      <c r="H17" s="54">
        <f t="shared" si="2"/>
        <v>0</v>
      </c>
      <c r="I17" s="100">
        <f t="shared" si="3"/>
        <v>0</v>
      </c>
      <c r="J17" s="106">
        <f t="shared" si="4"/>
        <v>0</v>
      </c>
    </row>
    <row r="18" spans="1:10" ht="30" x14ac:dyDescent="0.25">
      <c r="A18" s="23"/>
      <c r="B18" s="37" t="s">
        <v>9</v>
      </c>
      <c r="C18" s="37">
        <v>9</v>
      </c>
      <c r="D18" s="42"/>
      <c r="E18" s="41"/>
      <c r="F18" s="54"/>
      <c r="G18" s="53"/>
      <c r="H18" s="54">
        <f t="shared" si="2"/>
        <v>0</v>
      </c>
      <c r="I18" s="100">
        <f t="shared" si="3"/>
        <v>0</v>
      </c>
      <c r="J18" s="106">
        <f t="shared" si="4"/>
        <v>0</v>
      </c>
    </row>
    <row r="19" spans="1:10" ht="30" x14ac:dyDescent="0.25">
      <c r="A19" s="23"/>
      <c r="B19" s="37" t="s">
        <v>10</v>
      </c>
      <c r="C19" s="37">
        <v>10</v>
      </c>
      <c r="D19" s="42"/>
      <c r="E19" s="41"/>
      <c r="F19" s="54"/>
      <c r="G19" s="53"/>
      <c r="H19" s="54">
        <f t="shared" si="2"/>
        <v>0</v>
      </c>
      <c r="I19" s="100">
        <f t="shared" si="3"/>
        <v>0</v>
      </c>
      <c r="J19" s="106">
        <f t="shared" si="4"/>
        <v>0</v>
      </c>
    </row>
    <row r="20" spans="1:10" x14ac:dyDescent="0.25">
      <c r="A20" s="23"/>
      <c r="B20" s="37" t="s">
        <v>11</v>
      </c>
      <c r="C20" s="37">
        <v>11</v>
      </c>
      <c r="D20" s="42"/>
      <c r="E20" s="41"/>
      <c r="F20" s="54"/>
      <c r="G20" s="53"/>
      <c r="H20" s="54">
        <f t="shared" si="2"/>
        <v>0</v>
      </c>
      <c r="I20" s="100">
        <f t="shared" si="3"/>
        <v>0</v>
      </c>
      <c r="J20" s="106">
        <f t="shared" si="4"/>
        <v>0</v>
      </c>
    </row>
    <row r="21" spans="1:10" x14ac:dyDescent="0.25">
      <c r="A21" s="23">
        <v>2</v>
      </c>
      <c r="B21" s="37" t="s">
        <v>3</v>
      </c>
      <c r="C21" s="37">
        <v>12</v>
      </c>
      <c r="D21" s="42">
        <v>8</v>
      </c>
      <c r="E21" s="41">
        <v>15</v>
      </c>
      <c r="F21" s="54">
        <f>E21/4</f>
        <v>3.75</v>
      </c>
      <c r="G21" s="53">
        <v>0</v>
      </c>
      <c r="H21" s="54">
        <f t="shared" si="2"/>
        <v>7.5</v>
      </c>
      <c r="I21" s="100">
        <f t="shared" si="3"/>
        <v>11.25</v>
      </c>
      <c r="J21" s="106">
        <f t="shared" si="4"/>
        <v>15</v>
      </c>
    </row>
    <row r="22" spans="1:10" x14ac:dyDescent="0.25">
      <c r="A22" s="23">
        <v>3</v>
      </c>
      <c r="B22" s="37" t="s">
        <v>69</v>
      </c>
      <c r="C22" s="37">
        <v>13</v>
      </c>
      <c r="D22" s="42"/>
      <c r="E22" s="41">
        <v>25</v>
      </c>
      <c r="F22" s="54">
        <f>E22/4</f>
        <v>6.25</v>
      </c>
      <c r="G22" s="53">
        <v>0</v>
      </c>
      <c r="H22" s="54">
        <f t="shared" si="2"/>
        <v>12.5</v>
      </c>
      <c r="I22" s="100">
        <f t="shared" si="3"/>
        <v>18.75</v>
      </c>
      <c r="J22" s="106">
        <f t="shared" si="4"/>
        <v>25</v>
      </c>
    </row>
    <row r="23" spans="1:10" ht="60.75" customHeight="1" x14ac:dyDescent="0.25">
      <c r="A23" s="20" t="s">
        <v>12</v>
      </c>
      <c r="B23" s="28" t="s">
        <v>13</v>
      </c>
      <c r="C23" s="38">
        <v>14</v>
      </c>
      <c r="D23" s="73">
        <v>4605</v>
      </c>
      <c r="E23" s="44">
        <f>D23*1.04</f>
        <v>4789.2</v>
      </c>
      <c r="F23" s="51">
        <f>E23/4</f>
        <v>1197.3</v>
      </c>
      <c r="G23" s="52">
        <v>850</v>
      </c>
      <c r="H23" s="54">
        <f t="shared" si="2"/>
        <v>2394.6</v>
      </c>
      <c r="I23" s="99">
        <f t="shared" si="3"/>
        <v>3591.8999999999996</v>
      </c>
      <c r="J23" s="105">
        <f t="shared" si="4"/>
        <v>4789.2</v>
      </c>
    </row>
    <row r="24" spans="1:10" ht="44.25" customHeight="1" x14ac:dyDescent="0.25">
      <c r="A24" s="21">
        <v>1</v>
      </c>
      <c r="B24" s="27" t="s">
        <v>27</v>
      </c>
      <c r="C24" s="27">
        <v>15</v>
      </c>
      <c r="D24" s="71">
        <v>4567</v>
      </c>
      <c r="E24" s="41">
        <f t="shared" ref="E24:E45" si="5">D24*1.05</f>
        <v>4795.3500000000004</v>
      </c>
      <c r="F24" s="54">
        <f t="shared" ref="F24:F47" si="6">E24/4</f>
        <v>1198.8375000000001</v>
      </c>
      <c r="G24" s="77">
        <v>372</v>
      </c>
      <c r="H24" s="54">
        <f t="shared" si="2"/>
        <v>2397.6750000000002</v>
      </c>
      <c r="I24" s="100">
        <f t="shared" si="3"/>
        <v>3596.5125000000003</v>
      </c>
      <c r="J24" s="106">
        <f t="shared" si="4"/>
        <v>4795.3500000000004</v>
      </c>
    </row>
    <row r="25" spans="1:10" ht="40.5" customHeight="1" x14ac:dyDescent="0.25">
      <c r="A25" s="3"/>
      <c r="B25" s="29" t="s">
        <v>14</v>
      </c>
      <c r="C25" s="29">
        <v>16</v>
      </c>
      <c r="D25" s="72">
        <v>2118</v>
      </c>
      <c r="E25" s="41">
        <f t="shared" si="5"/>
        <v>2223.9</v>
      </c>
      <c r="F25" s="54">
        <f t="shared" si="6"/>
        <v>555.97500000000002</v>
      </c>
      <c r="G25" s="75">
        <v>300</v>
      </c>
      <c r="H25" s="54">
        <f t="shared" si="2"/>
        <v>1111.95</v>
      </c>
      <c r="I25" s="100">
        <f t="shared" si="3"/>
        <v>1667.9250000000002</v>
      </c>
      <c r="J25" s="106">
        <f t="shared" si="4"/>
        <v>2223.9</v>
      </c>
    </row>
    <row r="26" spans="1:10" ht="49.5" customHeight="1" x14ac:dyDescent="0.25">
      <c r="A26" s="3"/>
      <c r="B26" s="30" t="s">
        <v>140</v>
      </c>
      <c r="C26" s="29">
        <v>17</v>
      </c>
      <c r="D26" s="72">
        <v>24</v>
      </c>
      <c r="E26" s="41"/>
      <c r="F26" s="54"/>
      <c r="G26" s="75">
        <v>72</v>
      </c>
      <c r="H26" s="54">
        <f t="shared" si="2"/>
        <v>0</v>
      </c>
      <c r="I26" s="100">
        <f t="shared" si="3"/>
        <v>0</v>
      </c>
      <c r="J26" s="106">
        <f t="shared" si="4"/>
        <v>0</v>
      </c>
    </row>
    <row r="27" spans="1:10" ht="48" customHeight="1" x14ac:dyDescent="0.25">
      <c r="A27" s="7"/>
      <c r="B27" s="31" t="s">
        <v>70</v>
      </c>
      <c r="C27" s="39">
        <f>C26+1</f>
        <v>18</v>
      </c>
      <c r="D27" s="72">
        <v>1329</v>
      </c>
      <c r="E27" s="41">
        <f t="shared" si="5"/>
        <v>1395.45</v>
      </c>
      <c r="F27" s="54">
        <f t="shared" si="6"/>
        <v>348.86250000000001</v>
      </c>
      <c r="G27" s="75">
        <v>172</v>
      </c>
      <c r="H27" s="54">
        <f t="shared" si="2"/>
        <v>697.72500000000002</v>
      </c>
      <c r="I27" s="100">
        <f t="shared" si="3"/>
        <v>1046.5875000000001</v>
      </c>
      <c r="J27" s="106">
        <f t="shared" si="4"/>
        <v>1395.45</v>
      </c>
    </row>
    <row r="28" spans="1:10" x14ac:dyDescent="0.25">
      <c r="A28" s="3"/>
      <c r="B28" s="29" t="s">
        <v>15</v>
      </c>
      <c r="C28" s="39">
        <f t="shared" ref="C28:C79" si="7">C27+1</f>
        <v>19</v>
      </c>
      <c r="D28" s="45">
        <v>1001</v>
      </c>
      <c r="E28" s="41">
        <f t="shared" si="5"/>
        <v>1051.05</v>
      </c>
      <c r="F28" s="54">
        <f t="shared" si="6"/>
        <v>262.76249999999999</v>
      </c>
      <c r="G28" s="56">
        <v>172</v>
      </c>
      <c r="H28" s="54">
        <f t="shared" si="2"/>
        <v>525.52499999999998</v>
      </c>
      <c r="I28" s="100">
        <f t="shared" si="3"/>
        <v>788.28749999999991</v>
      </c>
      <c r="J28" s="106">
        <f t="shared" si="4"/>
        <v>1051.05</v>
      </c>
    </row>
    <row r="29" spans="1:10" ht="50.25" customHeight="1" x14ac:dyDescent="0.25">
      <c r="A29" s="3"/>
      <c r="B29" s="32" t="s">
        <v>16</v>
      </c>
      <c r="C29" s="39">
        <f t="shared" si="7"/>
        <v>20</v>
      </c>
      <c r="D29" s="45">
        <v>201</v>
      </c>
      <c r="E29" s="41">
        <f t="shared" si="5"/>
        <v>211.05</v>
      </c>
      <c r="F29" s="54">
        <f t="shared" si="6"/>
        <v>52.762500000000003</v>
      </c>
      <c r="G29" s="56">
        <v>27</v>
      </c>
      <c r="H29" s="54">
        <f t="shared" si="2"/>
        <v>105.52500000000001</v>
      </c>
      <c r="I29" s="100">
        <f t="shared" si="3"/>
        <v>158.28750000000002</v>
      </c>
      <c r="J29" s="106">
        <f t="shared" si="4"/>
        <v>211.05</v>
      </c>
    </row>
    <row r="30" spans="1:10" x14ac:dyDescent="0.25">
      <c r="A30" s="3"/>
      <c r="B30" s="29" t="s">
        <v>17</v>
      </c>
      <c r="C30" s="39">
        <f t="shared" si="7"/>
        <v>21</v>
      </c>
      <c r="D30" s="45">
        <v>5</v>
      </c>
      <c r="E30" s="41">
        <f t="shared" si="5"/>
        <v>5.25</v>
      </c>
      <c r="F30" s="54">
        <f t="shared" si="6"/>
        <v>1.3125</v>
      </c>
      <c r="G30" s="56">
        <v>1.18</v>
      </c>
      <c r="H30" s="54">
        <f t="shared" si="2"/>
        <v>2.625</v>
      </c>
      <c r="I30" s="100">
        <f t="shared" si="3"/>
        <v>3.9375</v>
      </c>
      <c r="J30" s="106">
        <f t="shared" si="4"/>
        <v>5.25</v>
      </c>
    </row>
    <row r="31" spans="1:10" ht="42" customHeight="1" x14ac:dyDescent="0.25">
      <c r="A31" s="3"/>
      <c r="B31" s="32" t="s">
        <v>18</v>
      </c>
      <c r="C31" s="39">
        <f t="shared" si="7"/>
        <v>22</v>
      </c>
      <c r="D31" s="45">
        <v>64</v>
      </c>
      <c r="E31" s="41">
        <f t="shared" si="5"/>
        <v>67.2</v>
      </c>
      <c r="F31" s="54">
        <f t="shared" si="6"/>
        <v>16.8</v>
      </c>
      <c r="G31" s="56">
        <v>11</v>
      </c>
      <c r="H31" s="54">
        <f t="shared" si="2"/>
        <v>33.6</v>
      </c>
      <c r="I31" s="100">
        <f t="shared" si="3"/>
        <v>50.400000000000006</v>
      </c>
      <c r="J31" s="106">
        <f t="shared" si="4"/>
        <v>67.2</v>
      </c>
    </row>
    <row r="32" spans="1:10" x14ac:dyDescent="0.25">
      <c r="A32" s="3"/>
      <c r="B32" s="29" t="s">
        <v>19</v>
      </c>
      <c r="C32" s="39">
        <f t="shared" si="7"/>
        <v>23</v>
      </c>
      <c r="D32" s="45">
        <v>58</v>
      </c>
      <c r="E32" s="41">
        <f t="shared" si="5"/>
        <v>60.900000000000006</v>
      </c>
      <c r="F32" s="54">
        <f t="shared" si="6"/>
        <v>15.225000000000001</v>
      </c>
      <c r="G32" s="56">
        <v>19</v>
      </c>
      <c r="H32" s="54">
        <f t="shared" si="2"/>
        <v>30.450000000000003</v>
      </c>
      <c r="I32" s="100">
        <f t="shared" si="3"/>
        <v>45.675000000000004</v>
      </c>
      <c r="J32" s="106">
        <f t="shared" si="4"/>
        <v>60.900000000000006</v>
      </c>
    </row>
    <row r="33" spans="1:10" ht="42.75" customHeight="1" x14ac:dyDescent="0.25">
      <c r="A33" s="3"/>
      <c r="B33" s="32" t="s">
        <v>74</v>
      </c>
      <c r="C33" s="39">
        <f t="shared" si="7"/>
        <v>24</v>
      </c>
      <c r="D33" s="72">
        <v>313</v>
      </c>
      <c r="E33" s="41">
        <f t="shared" si="5"/>
        <v>328.65000000000003</v>
      </c>
      <c r="F33" s="54">
        <f t="shared" si="6"/>
        <v>82.162500000000009</v>
      </c>
      <c r="G33" s="75">
        <v>74</v>
      </c>
      <c r="H33" s="54">
        <f t="shared" si="2"/>
        <v>164.32500000000002</v>
      </c>
      <c r="I33" s="100">
        <f t="shared" si="3"/>
        <v>246.48750000000001</v>
      </c>
      <c r="J33" s="106">
        <f t="shared" si="4"/>
        <v>328.65000000000003</v>
      </c>
    </row>
    <row r="34" spans="1:10" ht="46.5" customHeight="1" x14ac:dyDescent="0.25">
      <c r="A34" s="3"/>
      <c r="B34" s="32" t="s">
        <v>20</v>
      </c>
      <c r="C34" s="39">
        <f t="shared" si="7"/>
        <v>25</v>
      </c>
      <c r="D34" s="45"/>
      <c r="E34" s="41"/>
      <c r="F34" s="54">
        <f t="shared" si="6"/>
        <v>0</v>
      </c>
      <c r="G34" s="56"/>
      <c r="H34" s="54">
        <f t="shared" si="2"/>
        <v>0</v>
      </c>
      <c r="I34" s="100">
        <f t="shared" si="3"/>
        <v>0</v>
      </c>
      <c r="J34" s="106">
        <f t="shared" si="4"/>
        <v>0</v>
      </c>
    </row>
    <row r="35" spans="1:10" x14ac:dyDescent="0.25">
      <c r="A35" s="3"/>
      <c r="B35" s="29" t="s">
        <v>21</v>
      </c>
      <c r="C35" s="39">
        <f t="shared" si="7"/>
        <v>26</v>
      </c>
      <c r="D35" s="45"/>
      <c r="E35" s="41"/>
      <c r="F35" s="54">
        <f t="shared" si="6"/>
        <v>0</v>
      </c>
      <c r="G35" s="56"/>
      <c r="H35" s="54">
        <f t="shared" ref="H35:H43" si="8">E35/4+F35</f>
        <v>0</v>
      </c>
      <c r="I35" s="100">
        <f t="shared" si="3"/>
        <v>0</v>
      </c>
      <c r="J35" s="106">
        <f t="shared" si="4"/>
        <v>0</v>
      </c>
    </row>
    <row r="36" spans="1:10" x14ac:dyDescent="0.25">
      <c r="A36" s="3"/>
      <c r="B36" s="29" t="s">
        <v>22</v>
      </c>
      <c r="C36" s="39">
        <f t="shared" si="7"/>
        <v>27</v>
      </c>
      <c r="D36" s="72">
        <v>6</v>
      </c>
      <c r="E36" s="41">
        <f t="shared" si="5"/>
        <v>6.3000000000000007</v>
      </c>
      <c r="F36" s="54">
        <f t="shared" si="6"/>
        <v>1.5750000000000002</v>
      </c>
      <c r="G36" s="75">
        <v>1</v>
      </c>
      <c r="H36" s="54">
        <f t="shared" si="8"/>
        <v>3.1500000000000004</v>
      </c>
      <c r="I36" s="100">
        <f t="shared" si="3"/>
        <v>4.7250000000000005</v>
      </c>
      <c r="J36" s="106">
        <f t="shared" si="4"/>
        <v>6.3000000000000007</v>
      </c>
    </row>
    <row r="37" spans="1:10" ht="44.25" customHeight="1" x14ac:dyDescent="0.25">
      <c r="A37" s="3"/>
      <c r="B37" s="32" t="s">
        <v>23</v>
      </c>
      <c r="C37" s="39">
        <f t="shared" si="7"/>
        <v>28</v>
      </c>
      <c r="D37" s="72">
        <v>43</v>
      </c>
      <c r="E37" s="41">
        <f t="shared" si="5"/>
        <v>45.15</v>
      </c>
      <c r="F37" s="54">
        <f t="shared" si="6"/>
        <v>11.2875</v>
      </c>
      <c r="G37" s="75">
        <v>5</v>
      </c>
      <c r="H37" s="54">
        <f t="shared" si="8"/>
        <v>22.574999999999999</v>
      </c>
      <c r="I37" s="100">
        <f t="shared" si="3"/>
        <v>33.862499999999997</v>
      </c>
      <c r="J37" s="106">
        <f t="shared" si="4"/>
        <v>45.15</v>
      </c>
    </row>
    <row r="38" spans="1:10" x14ac:dyDescent="0.25">
      <c r="A38" s="3"/>
      <c r="B38" s="29" t="s">
        <v>24</v>
      </c>
      <c r="C38" s="39">
        <f t="shared" si="7"/>
        <v>29</v>
      </c>
      <c r="D38" s="45"/>
      <c r="E38" s="41"/>
      <c r="F38" s="54">
        <f t="shared" si="6"/>
        <v>0</v>
      </c>
      <c r="G38" s="56"/>
      <c r="H38" s="54">
        <f>E38/4+F38</f>
        <v>0</v>
      </c>
      <c r="I38" s="100">
        <f t="shared" si="3"/>
        <v>0</v>
      </c>
      <c r="J38" s="106">
        <f t="shared" si="4"/>
        <v>0</v>
      </c>
    </row>
    <row r="39" spans="1:10" ht="42.75" customHeight="1" x14ac:dyDescent="0.25">
      <c r="A39" s="3"/>
      <c r="B39" s="32" t="s">
        <v>25</v>
      </c>
      <c r="C39" s="39">
        <f t="shared" si="7"/>
        <v>30</v>
      </c>
      <c r="D39" s="72">
        <v>80</v>
      </c>
      <c r="E39" s="41">
        <f t="shared" si="5"/>
        <v>84</v>
      </c>
      <c r="F39" s="54">
        <f t="shared" si="6"/>
        <v>21</v>
      </c>
      <c r="G39" s="75">
        <v>6</v>
      </c>
      <c r="H39" s="54">
        <f t="shared" si="8"/>
        <v>42</v>
      </c>
      <c r="I39" s="100">
        <f t="shared" si="3"/>
        <v>63</v>
      </c>
      <c r="J39" s="106">
        <f t="shared" si="4"/>
        <v>84</v>
      </c>
    </row>
    <row r="40" spans="1:10" ht="24" customHeight="1" x14ac:dyDescent="0.25">
      <c r="A40" s="3"/>
      <c r="B40" s="29" t="s">
        <v>26</v>
      </c>
      <c r="C40" s="39">
        <f t="shared" si="7"/>
        <v>31</v>
      </c>
      <c r="D40" s="45"/>
      <c r="E40" s="41"/>
      <c r="F40" s="54">
        <f t="shared" si="6"/>
        <v>0</v>
      </c>
      <c r="G40" s="56"/>
      <c r="H40" s="54">
        <f>E40/4+F40</f>
        <v>0</v>
      </c>
      <c r="I40" s="100">
        <f t="shared" si="3"/>
        <v>0</v>
      </c>
      <c r="J40" s="106">
        <f t="shared" si="4"/>
        <v>0</v>
      </c>
    </row>
    <row r="41" spans="1:10" ht="40.5" customHeight="1" x14ac:dyDescent="0.25">
      <c r="A41" s="3"/>
      <c r="B41" s="31" t="s">
        <v>138</v>
      </c>
      <c r="C41" s="39">
        <f t="shared" si="7"/>
        <v>32</v>
      </c>
      <c r="D41" s="45"/>
      <c r="E41" s="41"/>
      <c r="F41" s="54">
        <f t="shared" si="6"/>
        <v>0</v>
      </c>
      <c r="G41" s="56"/>
      <c r="H41" s="54">
        <f t="shared" si="8"/>
        <v>0</v>
      </c>
      <c r="I41" s="100">
        <f t="shared" si="3"/>
        <v>0</v>
      </c>
      <c r="J41" s="106">
        <f t="shared" si="4"/>
        <v>0</v>
      </c>
    </row>
    <row r="42" spans="1:10" ht="48" customHeight="1" x14ac:dyDescent="0.25">
      <c r="A42" s="3"/>
      <c r="B42" s="32" t="s">
        <v>141</v>
      </c>
      <c r="C42" s="39">
        <f t="shared" si="7"/>
        <v>33</v>
      </c>
      <c r="D42" s="45"/>
      <c r="E42" s="41"/>
      <c r="F42" s="54">
        <f t="shared" si="6"/>
        <v>0</v>
      </c>
      <c r="G42" s="56"/>
      <c r="H42" s="54">
        <f t="shared" si="8"/>
        <v>0</v>
      </c>
      <c r="I42" s="100">
        <f t="shared" si="3"/>
        <v>0</v>
      </c>
      <c r="J42" s="106">
        <f t="shared" si="4"/>
        <v>0</v>
      </c>
    </row>
    <row r="43" spans="1:10" ht="39" customHeight="1" x14ac:dyDescent="0.25">
      <c r="A43" s="3"/>
      <c r="B43" s="31" t="s">
        <v>139</v>
      </c>
      <c r="C43" s="39">
        <f t="shared" si="7"/>
        <v>34</v>
      </c>
      <c r="D43" s="45"/>
      <c r="E43" s="41"/>
      <c r="F43" s="54"/>
      <c r="G43" s="56"/>
      <c r="H43" s="54">
        <f t="shared" si="8"/>
        <v>0</v>
      </c>
      <c r="I43" s="100">
        <f t="shared" si="3"/>
        <v>0</v>
      </c>
      <c r="J43" s="106">
        <f t="shared" si="4"/>
        <v>0</v>
      </c>
    </row>
    <row r="44" spans="1:10" ht="32.25" customHeight="1" x14ac:dyDescent="0.25">
      <c r="A44" s="3"/>
      <c r="B44" s="32" t="s">
        <v>72</v>
      </c>
      <c r="C44" s="39">
        <f t="shared" si="7"/>
        <v>35</v>
      </c>
      <c r="D44" s="72">
        <v>654</v>
      </c>
      <c r="E44" s="41">
        <f t="shared" si="5"/>
        <v>686.7</v>
      </c>
      <c r="F44" s="54">
        <f t="shared" si="6"/>
        <v>171.67500000000001</v>
      </c>
      <c r="G44" s="75">
        <v>204</v>
      </c>
      <c r="H44" s="54">
        <f>E44/4+F44</f>
        <v>343.35</v>
      </c>
      <c r="I44" s="100">
        <f t="shared" si="3"/>
        <v>515.02500000000009</v>
      </c>
      <c r="J44" s="106">
        <f t="shared" si="4"/>
        <v>686.7</v>
      </c>
    </row>
    <row r="45" spans="1:10" x14ac:dyDescent="0.25">
      <c r="A45" s="3">
        <v>2</v>
      </c>
      <c r="B45" s="29" t="s">
        <v>28</v>
      </c>
      <c r="C45" s="39">
        <f t="shared" si="7"/>
        <v>36</v>
      </c>
      <c r="D45" s="70">
        <v>38</v>
      </c>
      <c r="E45" s="41">
        <f t="shared" si="5"/>
        <v>39.9</v>
      </c>
      <c r="F45" s="54">
        <f t="shared" si="6"/>
        <v>9.9749999999999996</v>
      </c>
      <c r="G45" s="76">
        <v>3</v>
      </c>
      <c r="H45" s="54">
        <f>E45/4+F45</f>
        <v>19.95</v>
      </c>
      <c r="I45" s="100">
        <f t="shared" si="3"/>
        <v>29.924999999999997</v>
      </c>
      <c r="J45" s="106">
        <f t="shared" si="4"/>
        <v>39.9</v>
      </c>
    </row>
    <row r="46" spans="1:10" x14ac:dyDescent="0.25">
      <c r="A46" s="3">
        <v>3</v>
      </c>
      <c r="B46" s="29" t="s">
        <v>71</v>
      </c>
      <c r="C46" s="39">
        <f t="shared" si="7"/>
        <v>37</v>
      </c>
      <c r="D46" s="45"/>
      <c r="E46" s="46"/>
      <c r="F46" s="54">
        <f t="shared" si="6"/>
        <v>0</v>
      </c>
      <c r="G46" s="56"/>
      <c r="H46" s="54">
        <f t="shared" ref="H46:H48" si="9">E46/4+F46</f>
        <v>0</v>
      </c>
      <c r="I46" s="100">
        <f t="shared" si="3"/>
        <v>0</v>
      </c>
      <c r="J46" s="106">
        <f t="shared" si="4"/>
        <v>0</v>
      </c>
    </row>
    <row r="47" spans="1:10" x14ac:dyDescent="0.25">
      <c r="A47" s="9" t="s">
        <v>29</v>
      </c>
      <c r="B47" s="34" t="s">
        <v>30</v>
      </c>
      <c r="C47" s="39">
        <f t="shared" si="7"/>
        <v>38</v>
      </c>
      <c r="D47" s="47">
        <f>D7-D23</f>
        <v>-657</v>
      </c>
      <c r="E47" s="48">
        <f>E7-E23</f>
        <v>-751.19999999999982</v>
      </c>
      <c r="F47" s="51">
        <f t="shared" si="6"/>
        <v>-187.79999999999995</v>
      </c>
      <c r="G47" s="57">
        <f>G7-G23</f>
        <v>-115</v>
      </c>
      <c r="H47" s="54">
        <f t="shared" si="9"/>
        <v>-375.59999999999991</v>
      </c>
      <c r="I47" s="99">
        <f t="shared" si="3"/>
        <v>-563.39999999999986</v>
      </c>
      <c r="J47" s="105">
        <f t="shared" si="4"/>
        <v>-751.19999999999982</v>
      </c>
    </row>
    <row r="48" spans="1:10" x14ac:dyDescent="0.25">
      <c r="A48" s="3" t="s">
        <v>31</v>
      </c>
      <c r="B48" s="29" t="s">
        <v>32</v>
      </c>
      <c r="C48" s="39">
        <f t="shared" si="7"/>
        <v>39</v>
      </c>
      <c r="D48" s="45"/>
      <c r="E48" s="46"/>
      <c r="F48" s="58"/>
      <c r="G48" s="56"/>
      <c r="H48" s="54">
        <f t="shared" si="9"/>
        <v>0</v>
      </c>
      <c r="I48" s="100">
        <f t="shared" ref="I48:I79" si="10">E48/4+H48</f>
        <v>0</v>
      </c>
      <c r="J48" s="106">
        <f t="shared" ref="J48:J79" si="11">E48/4+I48</f>
        <v>0</v>
      </c>
    </row>
    <row r="49" spans="1:10" ht="47.25" customHeight="1" x14ac:dyDescent="0.25">
      <c r="A49" s="3" t="s">
        <v>34</v>
      </c>
      <c r="B49" s="32" t="s">
        <v>35</v>
      </c>
      <c r="C49" s="39">
        <f t="shared" si="7"/>
        <v>40</v>
      </c>
      <c r="D49" s="45"/>
      <c r="E49" s="46"/>
      <c r="F49" s="58"/>
      <c r="G49" s="56"/>
      <c r="H49" s="54">
        <f>E49/4+F49</f>
        <v>0</v>
      </c>
      <c r="I49" s="100">
        <f t="shared" si="10"/>
        <v>0</v>
      </c>
      <c r="J49" s="106">
        <f t="shared" si="11"/>
        <v>0</v>
      </c>
    </row>
    <row r="50" spans="1:10" ht="39.75" customHeight="1" x14ac:dyDescent="0.25">
      <c r="A50" s="8" t="s">
        <v>36</v>
      </c>
      <c r="B50" s="33" t="s">
        <v>37</v>
      </c>
      <c r="C50" s="39">
        <f t="shared" si="7"/>
        <v>41</v>
      </c>
      <c r="D50" s="45">
        <v>53</v>
      </c>
      <c r="E50" s="46"/>
      <c r="F50" s="58">
        <v>0</v>
      </c>
      <c r="G50" s="56"/>
      <c r="H50" s="54">
        <f>E50/4+F50</f>
        <v>0</v>
      </c>
      <c r="I50" s="100">
        <f t="shared" si="10"/>
        <v>0</v>
      </c>
      <c r="J50" s="106">
        <f t="shared" si="11"/>
        <v>0</v>
      </c>
    </row>
    <row r="51" spans="1:10" x14ac:dyDescent="0.25">
      <c r="A51" s="3" t="s">
        <v>38</v>
      </c>
      <c r="B51" s="29" t="s">
        <v>39</v>
      </c>
      <c r="C51" s="39">
        <f t="shared" si="7"/>
        <v>42</v>
      </c>
      <c r="D51" s="45">
        <v>0</v>
      </c>
      <c r="E51" s="46">
        <v>0</v>
      </c>
      <c r="F51" s="58">
        <v>0</v>
      </c>
      <c r="G51" s="56">
        <v>0</v>
      </c>
      <c r="H51" s="54">
        <f t="shared" ref="H51:H53" si="12">E51/4+F51</f>
        <v>0</v>
      </c>
      <c r="I51" s="100">
        <f t="shared" si="10"/>
        <v>0</v>
      </c>
      <c r="J51" s="106">
        <f t="shared" si="11"/>
        <v>0</v>
      </c>
    </row>
    <row r="52" spans="1:10" ht="47.25" customHeight="1" x14ac:dyDescent="0.25">
      <c r="A52" s="3" t="s">
        <v>40</v>
      </c>
      <c r="B52" s="32" t="s">
        <v>41</v>
      </c>
      <c r="C52" s="39">
        <f t="shared" si="7"/>
        <v>43</v>
      </c>
      <c r="D52" s="45"/>
      <c r="E52" s="46"/>
      <c r="F52" s="58"/>
      <c r="G52" s="56"/>
      <c r="H52" s="54">
        <f t="shared" si="12"/>
        <v>0</v>
      </c>
      <c r="I52" s="100">
        <f t="shared" si="10"/>
        <v>0</v>
      </c>
      <c r="J52" s="106">
        <f t="shared" si="11"/>
        <v>0</v>
      </c>
    </row>
    <row r="53" spans="1:10" ht="45" customHeight="1" x14ac:dyDescent="0.25">
      <c r="A53" s="24">
        <v>1</v>
      </c>
      <c r="B53" s="32" t="s">
        <v>42</v>
      </c>
      <c r="C53" s="39">
        <f t="shared" si="7"/>
        <v>44</v>
      </c>
      <c r="D53" s="45"/>
      <c r="E53" s="46"/>
      <c r="F53" s="58"/>
      <c r="G53" s="56"/>
      <c r="H53" s="54">
        <f t="shared" si="12"/>
        <v>0</v>
      </c>
      <c r="I53" s="100">
        <f t="shared" si="10"/>
        <v>0</v>
      </c>
      <c r="J53" s="106">
        <f t="shared" si="11"/>
        <v>0</v>
      </c>
    </row>
    <row r="54" spans="1:10" ht="39.75" customHeight="1" x14ac:dyDescent="0.25">
      <c r="A54" s="3"/>
      <c r="B54" s="32" t="s">
        <v>43</v>
      </c>
      <c r="C54" s="39">
        <f t="shared" si="7"/>
        <v>45</v>
      </c>
      <c r="D54" s="45"/>
      <c r="E54" s="46"/>
      <c r="F54" s="58"/>
      <c r="G54" s="56"/>
      <c r="H54" s="54">
        <f>E54/4+F54</f>
        <v>0</v>
      </c>
      <c r="I54" s="100">
        <f t="shared" si="10"/>
        <v>0</v>
      </c>
      <c r="J54" s="106">
        <f t="shared" si="11"/>
        <v>0</v>
      </c>
    </row>
    <row r="55" spans="1:10" ht="48" customHeight="1" x14ac:dyDescent="0.25">
      <c r="A55" s="24">
        <v>2</v>
      </c>
      <c r="B55" s="32" t="s">
        <v>44</v>
      </c>
      <c r="C55" s="39">
        <f t="shared" si="7"/>
        <v>46</v>
      </c>
      <c r="D55" s="45"/>
      <c r="E55" s="46"/>
      <c r="F55" s="58"/>
      <c r="G55" s="56"/>
      <c r="H55" s="54">
        <f t="shared" ref="H55:H57" si="13">E55/4+F55</f>
        <v>0</v>
      </c>
      <c r="I55" s="100">
        <f t="shared" si="10"/>
        <v>0</v>
      </c>
      <c r="J55" s="106">
        <f t="shared" si="11"/>
        <v>0</v>
      </c>
    </row>
    <row r="56" spans="1:10" ht="40.5" customHeight="1" x14ac:dyDescent="0.25">
      <c r="A56" s="3">
        <v>3</v>
      </c>
      <c r="B56" s="32" t="s">
        <v>45</v>
      </c>
      <c r="C56" s="39">
        <f t="shared" si="7"/>
        <v>47</v>
      </c>
      <c r="D56" s="45"/>
      <c r="E56" s="46"/>
      <c r="F56" s="58"/>
      <c r="G56" s="56"/>
      <c r="H56" s="54">
        <f t="shared" si="13"/>
        <v>0</v>
      </c>
      <c r="I56" s="100">
        <f t="shared" si="10"/>
        <v>0</v>
      </c>
      <c r="J56" s="106">
        <f t="shared" si="11"/>
        <v>0</v>
      </c>
    </row>
    <row r="57" spans="1:10" ht="42.75" customHeight="1" x14ac:dyDescent="0.25">
      <c r="A57" s="3"/>
      <c r="B57" s="32" t="s">
        <v>46</v>
      </c>
      <c r="C57" s="39">
        <f t="shared" si="7"/>
        <v>48</v>
      </c>
      <c r="D57" s="45"/>
      <c r="E57" s="46"/>
      <c r="F57" s="58"/>
      <c r="G57" s="56"/>
      <c r="H57" s="54">
        <f t="shared" si="13"/>
        <v>0</v>
      </c>
      <c r="I57" s="100">
        <f t="shared" si="10"/>
        <v>0</v>
      </c>
      <c r="J57" s="106">
        <f t="shared" si="11"/>
        <v>0</v>
      </c>
    </row>
    <row r="58" spans="1:10" ht="49.5" customHeight="1" x14ac:dyDescent="0.25">
      <c r="A58" s="24">
        <v>4</v>
      </c>
      <c r="B58" s="32" t="s">
        <v>47</v>
      </c>
      <c r="C58" s="39">
        <f t="shared" si="7"/>
        <v>49</v>
      </c>
      <c r="D58" s="45"/>
      <c r="E58" s="46"/>
      <c r="F58" s="58"/>
      <c r="G58" s="56"/>
      <c r="H58" s="54">
        <f>E58/4+F58</f>
        <v>0</v>
      </c>
      <c r="I58" s="100">
        <f t="shared" si="10"/>
        <v>0</v>
      </c>
      <c r="J58" s="106">
        <f t="shared" si="11"/>
        <v>0</v>
      </c>
    </row>
    <row r="59" spans="1:10" ht="41.25" customHeight="1" x14ac:dyDescent="0.25">
      <c r="A59" s="3"/>
      <c r="B59" s="32" t="s">
        <v>75</v>
      </c>
      <c r="C59" s="39">
        <f t="shared" si="7"/>
        <v>50</v>
      </c>
      <c r="D59" s="45"/>
      <c r="E59" s="46"/>
      <c r="F59" s="58"/>
      <c r="G59" s="56"/>
      <c r="H59" s="54">
        <f>E59/4+F59</f>
        <v>0</v>
      </c>
      <c r="I59" s="100">
        <f t="shared" si="10"/>
        <v>0</v>
      </c>
      <c r="J59" s="106">
        <f t="shared" si="11"/>
        <v>0</v>
      </c>
    </row>
    <row r="60" spans="1:10" ht="29.25" customHeight="1" x14ac:dyDescent="0.25">
      <c r="A60" s="3"/>
      <c r="B60" s="32" t="s">
        <v>48</v>
      </c>
      <c r="C60" s="39">
        <f t="shared" si="7"/>
        <v>51</v>
      </c>
      <c r="D60" s="45"/>
      <c r="E60" s="46"/>
      <c r="F60" s="58"/>
      <c r="G60" s="56"/>
      <c r="H60" s="54">
        <f t="shared" ref="H60:H68" si="14">E60/4+F60</f>
        <v>0</v>
      </c>
      <c r="I60" s="100">
        <f t="shared" si="10"/>
        <v>0</v>
      </c>
      <c r="J60" s="106">
        <f t="shared" si="11"/>
        <v>0</v>
      </c>
    </row>
    <row r="61" spans="1:10" ht="31.5" customHeight="1" x14ac:dyDescent="0.25">
      <c r="A61" s="3"/>
      <c r="B61" s="32" t="s">
        <v>49</v>
      </c>
      <c r="C61" s="39">
        <f t="shared" si="7"/>
        <v>52</v>
      </c>
      <c r="D61" s="45"/>
      <c r="E61" s="46"/>
      <c r="F61" s="58"/>
      <c r="G61" s="56"/>
      <c r="H61" s="54">
        <f t="shared" si="14"/>
        <v>0</v>
      </c>
      <c r="I61" s="100">
        <f t="shared" si="10"/>
        <v>0</v>
      </c>
      <c r="J61" s="106">
        <f t="shared" si="11"/>
        <v>0</v>
      </c>
    </row>
    <row r="62" spans="1:10" ht="29.25" customHeight="1" x14ac:dyDescent="0.25">
      <c r="A62" s="25" t="s">
        <v>50</v>
      </c>
      <c r="B62" s="32" t="s">
        <v>51</v>
      </c>
      <c r="C62" s="39">
        <f t="shared" si="7"/>
        <v>53</v>
      </c>
      <c r="D62" s="45"/>
      <c r="E62" s="46"/>
      <c r="F62" s="58"/>
      <c r="G62" s="56"/>
      <c r="H62" s="54">
        <f t="shared" si="14"/>
        <v>0</v>
      </c>
      <c r="I62" s="100">
        <f t="shared" si="10"/>
        <v>0</v>
      </c>
      <c r="J62" s="106">
        <f t="shared" si="11"/>
        <v>0</v>
      </c>
    </row>
    <row r="63" spans="1:10" ht="24" customHeight="1" x14ac:dyDescent="0.25">
      <c r="A63" s="3">
        <v>1</v>
      </c>
      <c r="B63" s="32" t="s">
        <v>52</v>
      </c>
      <c r="C63" s="39">
        <f t="shared" si="7"/>
        <v>54</v>
      </c>
      <c r="D63" s="45"/>
      <c r="E63" s="46"/>
      <c r="F63" s="58"/>
      <c r="G63" s="56"/>
      <c r="H63" s="54">
        <f>E63/4+F63</f>
        <v>0</v>
      </c>
      <c r="I63" s="100">
        <f t="shared" si="10"/>
        <v>0</v>
      </c>
      <c r="J63" s="106">
        <f t="shared" si="11"/>
        <v>0</v>
      </c>
    </row>
    <row r="64" spans="1:10" x14ac:dyDescent="0.25">
      <c r="A64" s="3">
        <v>2</v>
      </c>
      <c r="B64" s="29" t="s">
        <v>73</v>
      </c>
      <c r="C64" s="39">
        <f t="shared" si="7"/>
        <v>55</v>
      </c>
      <c r="D64" s="45"/>
      <c r="E64" s="46"/>
      <c r="F64" s="58"/>
      <c r="G64" s="56"/>
      <c r="H64" s="54">
        <f t="shared" si="14"/>
        <v>0</v>
      </c>
      <c r="I64" s="100">
        <f t="shared" si="10"/>
        <v>0</v>
      </c>
      <c r="J64" s="106">
        <f t="shared" si="11"/>
        <v>0</v>
      </c>
    </row>
    <row r="65" spans="1:10" x14ac:dyDescent="0.25">
      <c r="A65" s="3">
        <v>3</v>
      </c>
      <c r="B65" s="29" t="s">
        <v>53</v>
      </c>
      <c r="C65" s="39">
        <f t="shared" si="7"/>
        <v>56</v>
      </c>
      <c r="D65" s="45"/>
      <c r="E65" s="46"/>
      <c r="F65" s="58"/>
      <c r="G65" s="56"/>
      <c r="H65" s="54">
        <f>E65/4+F65</f>
        <v>0</v>
      </c>
      <c r="I65" s="100">
        <f t="shared" si="10"/>
        <v>0</v>
      </c>
      <c r="J65" s="106">
        <f t="shared" si="11"/>
        <v>0</v>
      </c>
    </row>
    <row r="66" spans="1:10" x14ac:dyDescent="0.25">
      <c r="A66" s="3"/>
      <c r="B66" s="29" t="s">
        <v>54</v>
      </c>
      <c r="C66" s="39">
        <f t="shared" si="7"/>
        <v>57</v>
      </c>
      <c r="D66" s="45"/>
      <c r="E66" s="46"/>
      <c r="F66" s="58"/>
      <c r="G66" s="56"/>
      <c r="H66" s="54">
        <f t="shared" si="14"/>
        <v>0</v>
      </c>
      <c r="I66" s="100">
        <f t="shared" si="10"/>
        <v>0</v>
      </c>
      <c r="J66" s="106">
        <f t="shared" si="11"/>
        <v>0</v>
      </c>
    </row>
    <row r="67" spans="1:10" x14ac:dyDescent="0.25">
      <c r="A67" s="3">
        <v>4</v>
      </c>
      <c r="B67" s="29" t="s">
        <v>55</v>
      </c>
      <c r="C67" s="39">
        <f t="shared" si="7"/>
        <v>58</v>
      </c>
      <c r="D67" s="45"/>
      <c r="E67" s="46"/>
      <c r="F67" s="58"/>
      <c r="G67" s="56"/>
      <c r="H67" s="54">
        <f t="shared" si="14"/>
        <v>0</v>
      </c>
      <c r="I67" s="100">
        <f t="shared" si="10"/>
        <v>0</v>
      </c>
      <c r="J67" s="106">
        <f t="shared" si="11"/>
        <v>0</v>
      </c>
    </row>
    <row r="68" spans="1:10" ht="33" customHeight="1" x14ac:dyDescent="0.25">
      <c r="A68" s="24" t="s">
        <v>61</v>
      </c>
      <c r="B68" s="32" t="s">
        <v>57</v>
      </c>
      <c r="C68" s="39">
        <f t="shared" si="7"/>
        <v>59</v>
      </c>
      <c r="D68" s="45"/>
      <c r="E68" s="46"/>
      <c r="F68" s="58"/>
      <c r="G68" s="56"/>
      <c r="H68" s="54">
        <f t="shared" si="14"/>
        <v>0</v>
      </c>
      <c r="I68" s="100">
        <f t="shared" si="10"/>
        <v>0</v>
      </c>
      <c r="J68" s="106">
        <f t="shared" si="11"/>
        <v>0</v>
      </c>
    </row>
    <row r="69" spans="1:10" ht="33" customHeight="1" x14ac:dyDescent="0.25">
      <c r="A69" s="24"/>
      <c r="B69" s="32" t="s">
        <v>172</v>
      </c>
      <c r="C69" s="39">
        <f t="shared" si="7"/>
        <v>60</v>
      </c>
      <c r="D69" s="45"/>
      <c r="E69" s="46"/>
      <c r="F69" s="58"/>
      <c r="G69" s="56"/>
      <c r="H69" s="54">
        <f>E69/4+F69</f>
        <v>0</v>
      </c>
      <c r="I69" s="100">
        <f t="shared" si="10"/>
        <v>0</v>
      </c>
      <c r="J69" s="106">
        <f t="shared" si="11"/>
        <v>0</v>
      </c>
    </row>
    <row r="70" spans="1:10" ht="33" customHeight="1" x14ac:dyDescent="0.25">
      <c r="A70" s="24"/>
      <c r="B70" s="32" t="s">
        <v>174</v>
      </c>
      <c r="C70" s="39">
        <f t="shared" si="7"/>
        <v>61</v>
      </c>
      <c r="D70" s="45"/>
      <c r="E70" s="46"/>
      <c r="F70" s="58"/>
      <c r="G70" s="56"/>
      <c r="H70" s="54">
        <f>E70/4+F70</f>
        <v>0</v>
      </c>
      <c r="I70" s="100">
        <f t="shared" si="10"/>
        <v>0</v>
      </c>
      <c r="J70" s="106">
        <f t="shared" si="11"/>
        <v>0</v>
      </c>
    </row>
    <row r="71" spans="1:10" ht="33" customHeight="1" x14ac:dyDescent="0.25">
      <c r="A71" s="24"/>
      <c r="B71" s="32" t="s">
        <v>173</v>
      </c>
      <c r="C71" s="39">
        <f t="shared" si="7"/>
        <v>62</v>
      </c>
      <c r="D71" s="45"/>
      <c r="E71" s="46"/>
      <c r="F71" s="58"/>
      <c r="G71" s="56"/>
      <c r="H71" s="54">
        <f t="shared" ref="H71:H73" si="15">E71/4+F71</f>
        <v>0</v>
      </c>
      <c r="I71" s="100">
        <f t="shared" si="10"/>
        <v>0</v>
      </c>
      <c r="J71" s="106">
        <f t="shared" si="11"/>
        <v>0</v>
      </c>
    </row>
    <row r="72" spans="1:10" ht="42" customHeight="1" x14ac:dyDescent="0.25">
      <c r="A72" s="24">
        <v>1</v>
      </c>
      <c r="B72" s="32" t="s">
        <v>58</v>
      </c>
      <c r="C72" s="39">
        <f t="shared" si="7"/>
        <v>63</v>
      </c>
      <c r="D72" s="45"/>
      <c r="E72" s="46"/>
      <c r="F72" s="58"/>
      <c r="G72" s="56"/>
      <c r="H72" s="54">
        <f t="shared" si="15"/>
        <v>0</v>
      </c>
      <c r="I72" s="100">
        <f t="shared" si="10"/>
        <v>0</v>
      </c>
      <c r="J72" s="106">
        <f t="shared" si="11"/>
        <v>0</v>
      </c>
    </row>
    <row r="73" spans="1:10" ht="43.5" customHeight="1" x14ac:dyDescent="0.25">
      <c r="A73" s="24">
        <v>2</v>
      </c>
      <c r="B73" s="32" t="s">
        <v>59</v>
      </c>
      <c r="C73" s="39">
        <f t="shared" si="7"/>
        <v>64</v>
      </c>
      <c r="D73" s="45"/>
      <c r="E73" s="46"/>
      <c r="F73" s="58"/>
      <c r="G73" s="56"/>
      <c r="H73" s="54">
        <f t="shared" si="15"/>
        <v>0</v>
      </c>
      <c r="I73" s="100">
        <f t="shared" si="10"/>
        <v>0</v>
      </c>
      <c r="J73" s="106">
        <f t="shared" si="11"/>
        <v>0</v>
      </c>
    </row>
    <row r="74" spans="1:10" x14ac:dyDescent="0.25">
      <c r="A74" s="3">
        <v>3</v>
      </c>
      <c r="B74" s="29" t="s">
        <v>60</v>
      </c>
      <c r="C74" s="39">
        <f t="shared" si="7"/>
        <v>65</v>
      </c>
      <c r="D74" s="45"/>
      <c r="E74" s="46"/>
      <c r="F74" s="58"/>
      <c r="G74" s="56"/>
      <c r="H74" s="54">
        <f>E74/4+F74</f>
        <v>0</v>
      </c>
      <c r="I74" s="100">
        <f t="shared" si="10"/>
        <v>0</v>
      </c>
      <c r="J74" s="106">
        <f t="shared" si="11"/>
        <v>0</v>
      </c>
    </row>
    <row r="75" spans="1:10" x14ac:dyDescent="0.25">
      <c r="A75" s="3"/>
      <c r="B75" s="29" t="s">
        <v>175</v>
      </c>
      <c r="C75" s="39">
        <f t="shared" si="7"/>
        <v>66</v>
      </c>
      <c r="D75" s="45">
        <v>43</v>
      </c>
      <c r="E75" s="46">
        <v>144</v>
      </c>
      <c r="F75" s="58">
        <v>36</v>
      </c>
      <c r="G75" s="56">
        <v>36</v>
      </c>
      <c r="H75" s="54">
        <f>E75/4+F75</f>
        <v>72</v>
      </c>
      <c r="I75" s="100">
        <f t="shared" si="10"/>
        <v>108</v>
      </c>
      <c r="J75" s="106">
        <f t="shared" si="11"/>
        <v>144</v>
      </c>
    </row>
    <row r="76" spans="1:10" x14ac:dyDescent="0.25">
      <c r="A76" s="3" t="s">
        <v>56</v>
      </c>
      <c r="B76" s="29" t="s">
        <v>62</v>
      </c>
      <c r="C76" s="39">
        <f t="shared" si="7"/>
        <v>67</v>
      </c>
      <c r="D76" s="45">
        <v>5725</v>
      </c>
      <c r="E76" s="46"/>
      <c r="F76" s="58"/>
      <c r="G76" s="56"/>
      <c r="H76" s="54">
        <f t="shared" ref="H76:H78" si="16">E76/4+F76</f>
        <v>0</v>
      </c>
      <c r="I76" s="100">
        <f t="shared" si="10"/>
        <v>0</v>
      </c>
      <c r="J76" s="106">
        <f t="shared" si="11"/>
        <v>0</v>
      </c>
    </row>
    <row r="77" spans="1:10" x14ac:dyDescent="0.25">
      <c r="A77" s="3">
        <v>1</v>
      </c>
      <c r="B77" s="29" t="s">
        <v>76</v>
      </c>
      <c r="C77" s="39">
        <f t="shared" si="7"/>
        <v>68</v>
      </c>
      <c r="D77" s="45">
        <v>189</v>
      </c>
      <c r="E77" s="46">
        <v>189</v>
      </c>
      <c r="F77" s="58"/>
      <c r="G77" s="56"/>
      <c r="H77" s="54">
        <f t="shared" si="16"/>
        <v>47.25</v>
      </c>
      <c r="I77" s="100">
        <f t="shared" si="10"/>
        <v>94.5</v>
      </c>
      <c r="J77" s="106">
        <f t="shared" si="11"/>
        <v>141.75</v>
      </c>
    </row>
    <row r="78" spans="1:10" x14ac:dyDescent="0.25">
      <c r="A78" s="3">
        <v>2</v>
      </c>
      <c r="B78" s="29" t="s">
        <v>77</v>
      </c>
      <c r="C78" s="39">
        <f t="shared" si="7"/>
        <v>69</v>
      </c>
      <c r="D78" s="45">
        <v>5268</v>
      </c>
      <c r="E78" s="46">
        <v>5268</v>
      </c>
      <c r="F78" s="58"/>
      <c r="G78" s="56"/>
      <c r="H78" s="54">
        <f t="shared" si="16"/>
        <v>1317</v>
      </c>
      <c r="I78" s="100">
        <f t="shared" si="10"/>
        <v>2634</v>
      </c>
      <c r="J78" s="106">
        <f t="shared" si="11"/>
        <v>3951</v>
      </c>
    </row>
    <row r="79" spans="1:10" ht="33.75" customHeight="1" thickBot="1" x14ac:dyDescent="0.3">
      <c r="A79" s="24">
        <v>3</v>
      </c>
      <c r="B79" s="35" t="s">
        <v>63</v>
      </c>
      <c r="C79" s="40">
        <f t="shared" si="7"/>
        <v>70</v>
      </c>
      <c r="D79" s="49">
        <v>268</v>
      </c>
      <c r="E79" s="50">
        <v>268</v>
      </c>
      <c r="F79" s="59"/>
      <c r="G79" s="60"/>
      <c r="H79" s="68">
        <f>E79/4+F79</f>
        <v>67</v>
      </c>
      <c r="I79" s="103">
        <f t="shared" si="10"/>
        <v>134</v>
      </c>
      <c r="J79" s="109">
        <f t="shared" si="11"/>
        <v>201</v>
      </c>
    </row>
    <row r="80" spans="1:10" x14ac:dyDescent="0.25">
      <c r="D80" s="4"/>
      <c r="E80" s="4"/>
      <c r="I80" s="4"/>
    </row>
    <row r="81" spans="2:9" x14ac:dyDescent="0.25">
      <c r="D81" s="4"/>
      <c r="E81" s="4"/>
      <c r="I81" s="4"/>
    </row>
    <row r="82" spans="2:9" x14ac:dyDescent="0.25">
      <c r="D82" s="4"/>
      <c r="E82" s="4"/>
      <c r="I82" s="4"/>
    </row>
    <row r="83" spans="2:9" ht="15.75" x14ac:dyDescent="0.25">
      <c r="B83" s="1" t="s">
        <v>64</v>
      </c>
      <c r="D83" s="4"/>
      <c r="F83" s="1" t="s">
        <v>65</v>
      </c>
      <c r="G83" s="1"/>
      <c r="I83" s="4"/>
    </row>
  </sheetData>
  <mergeCells count="15">
    <mergeCell ref="A8:A9"/>
    <mergeCell ref="C8:C9"/>
    <mergeCell ref="D8:D9"/>
    <mergeCell ref="F8:F9"/>
    <mergeCell ref="H8:H9"/>
    <mergeCell ref="A14:A15"/>
    <mergeCell ref="B14:B15"/>
    <mergeCell ref="C14:C15"/>
    <mergeCell ref="D14:D15"/>
    <mergeCell ref="F14:F15"/>
    <mergeCell ref="J14:J15"/>
    <mergeCell ref="I14:I15"/>
    <mergeCell ref="E14:E15"/>
    <mergeCell ref="G14:G15"/>
    <mergeCell ref="H14:H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K32"/>
  <sheetViews>
    <sheetView workbookViewId="0">
      <selection activeCell="I22" sqref="I22"/>
    </sheetView>
  </sheetViews>
  <sheetFormatPr defaultRowHeight="15" x14ac:dyDescent="0.25"/>
  <cols>
    <col min="1" max="1" width="12.28515625" customWidth="1"/>
    <col min="4" max="4" width="17.140625" customWidth="1"/>
    <col min="5" max="5" width="13.42578125" customWidth="1"/>
  </cols>
  <sheetData>
    <row r="3" spans="1:11" x14ac:dyDescent="0.25">
      <c r="A3" s="111" t="s">
        <v>206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7" spans="1:11" x14ac:dyDescent="0.25">
      <c r="A7" t="s">
        <v>202</v>
      </c>
      <c r="J7" s="11"/>
    </row>
    <row r="8" spans="1:11" s="69" customFormat="1" x14ac:dyDescent="0.25">
      <c r="A8" s="69" t="s">
        <v>203</v>
      </c>
      <c r="J8" s="11"/>
    </row>
    <row r="9" spans="1:11" x14ac:dyDescent="0.25">
      <c r="A9" t="s">
        <v>200</v>
      </c>
    </row>
    <row r="11" spans="1:11" x14ac:dyDescent="0.25">
      <c r="A11" t="s">
        <v>176</v>
      </c>
    </row>
    <row r="12" spans="1:11" x14ac:dyDescent="0.25">
      <c r="A12" t="s">
        <v>177</v>
      </c>
    </row>
    <row r="13" spans="1:11" x14ac:dyDescent="0.25">
      <c r="A13" t="s">
        <v>201</v>
      </c>
    </row>
    <row r="14" spans="1:11" s="14" customFormat="1" x14ac:dyDescent="0.25">
      <c r="C14" s="14" t="s">
        <v>178</v>
      </c>
    </row>
    <row r="15" spans="1:11" x14ac:dyDescent="0.25">
      <c r="A15" t="s">
        <v>179</v>
      </c>
    </row>
    <row r="16" spans="1:11" x14ac:dyDescent="0.25">
      <c r="C16" t="s">
        <v>199</v>
      </c>
    </row>
    <row r="18" spans="1:8" x14ac:dyDescent="0.25">
      <c r="A18" t="s">
        <v>78</v>
      </c>
    </row>
    <row r="20" spans="1:8" x14ac:dyDescent="0.25">
      <c r="E20" t="s">
        <v>170</v>
      </c>
      <c r="H20" s="4"/>
    </row>
    <row r="21" spans="1:8" x14ac:dyDescent="0.25">
      <c r="H21" s="4"/>
    </row>
    <row r="22" spans="1:8" x14ac:dyDescent="0.25">
      <c r="A22" t="s">
        <v>204</v>
      </c>
      <c r="E22" t="s">
        <v>195</v>
      </c>
      <c r="F22" s="110">
        <v>1680000</v>
      </c>
      <c r="G22" s="110"/>
      <c r="H22" s="110"/>
    </row>
    <row r="23" spans="1:8" x14ac:dyDescent="0.25">
      <c r="F23" s="110"/>
      <c r="G23" s="110"/>
      <c r="H23" s="110"/>
    </row>
    <row r="24" spans="1:8" x14ac:dyDescent="0.25">
      <c r="A24" t="s">
        <v>205</v>
      </c>
      <c r="E24" t="s">
        <v>196</v>
      </c>
      <c r="F24" s="110">
        <v>1440000</v>
      </c>
      <c r="G24" s="110"/>
      <c r="H24" s="110"/>
    </row>
    <row r="25" spans="1:8" x14ac:dyDescent="0.25">
      <c r="F25" s="110"/>
      <c r="G25" s="110"/>
      <c r="H25" s="110"/>
    </row>
    <row r="26" spans="1:8" x14ac:dyDescent="0.25">
      <c r="A26" t="s">
        <v>192</v>
      </c>
      <c r="E26" t="s">
        <v>197</v>
      </c>
      <c r="F26" s="110">
        <v>360000</v>
      </c>
      <c r="G26" s="110"/>
      <c r="H26" s="110"/>
    </row>
    <row r="27" spans="1:8" x14ac:dyDescent="0.25">
      <c r="F27" s="110"/>
      <c r="G27" s="110"/>
      <c r="H27" s="110"/>
    </row>
    <row r="28" spans="1:8" x14ac:dyDescent="0.25">
      <c r="A28" t="s">
        <v>193</v>
      </c>
      <c r="E28" t="s">
        <v>190</v>
      </c>
      <c r="F28" s="110">
        <v>48000</v>
      </c>
      <c r="G28" s="110"/>
      <c r="H28" s="110"/>
    </row>
    <row r="29" spans="1:8" x14ac:dyDescent="0.25">
      <c r="F29" s="110"/>
      <c r="G29" s="110"/>
      <c r="H29" s="110"/>
    </row>
    <row r="30" spans="1:8" x14ac:dyDescent="0.25">
      <c r="A30" t="s">
        <v>194</v>
      </c>
      <c r="E30" t="s">
        <v>191</v>
      </c>
      <c r="F30" s="110">
        <v>240000</v>
      </c>
      <c r="G30" s="110"/>
      <c r="H30" s="110"/>
    </row>
    <row r="31" spans="1:8" x14ac:dyDescent="0.25">
      <c r="F31" s="110"/>
      <c r="G31" s="110"/>
      <c r="H31" s="110"/>
    </row>
    <row r="32" spans="1:8" x14ac:dyDescent="0.25">
      <c r="D32" t="s">
        <v>79</v>
      </c>
      <c r="F32" s="110">
        <f>SUM(F22:F31)</f>
        <v>3768000</v>
      </c>
      <c r="G32" s="110"/>
      <c r="H32" s="110"/>
    </row>
  </sheetData>
  <mergeCells count="1">
    <mergeCell ref="A3:K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8"/>
  <sheetViews>
    <sheetView workbookViewId="0">
      <selection activeCell="E7" sqref="E7"/>
    </sheetView>
  </sheetViews>
  <sheetFormatPr defaultRowHeight="15" x14ac:dyDescent="0.25"/>
  <cols>
    <col min="1" max="1" width="7.5703125" customWidth="1"/>
    <col min="2" max="2" width="46.140625" customWidth="1"/>
    <col min="3" max="3" width="11" style="13" customWidth="1"/>
  </cols>
  <sheetData>
    <row r="1" spans="1:4" x14ac:dyDescent="0.25">
      <c r="A1" s="10" t="s">
        <v>80</v>
      </c>
      <c r="B1" s="10" t="s">
        <v>81</v>
      </c>
      <c r="C1" s="78" t="s">
        <v>82</v>
      </c>
    </row>
    <row r="2" spans="1:4" x14ac:dyDescent="0.25">
      <c r="A2" s="10" t="s">
        <v>83</v>
      </c>
      <c r="B2" s="10" t="s">
        <v>83</v>
      </c>
      <c r="C2" s="79" t="s">
        <v>84</v>
      </c>
    </row>
    <row r="3" spans="1:4" x14ac:dyDescent="0.25">
      <c r="A3" s="95" t="s">
        <v>142</v>
      </c>
      <c r="B3" s="94"/>
      <c r="C3" s="94"/>
    </row>
    <row r="4" spans="1:4" x14ac:dyDescent="0.25">
      <c r="A4" s="15" t="s">
        <v>143</v>
      </c>
      <c r="B4" s="15" t="s">
        <v>144</v>
      </c>
      <c r="C4" s="80">
        <v>607084</v>
      </c>
    </row>
    <row r="5" spans="1:4" x14ac:dyDescent="0.25">
      <c r="A5" s="94"/>
      <c r="B5" s="94"/>
      <c r="C5" s="94"/>
    </row>
    <row r="6" spans="1:4" x14ac:dyDescent="0.25">
      <c r="A6" s="15" t="s">
        <v>145</v>
      </c>
      <c r="B6" s="15" t="s">
        <v>146</v>
      </c>
      <c r="C6" s="80">
        <v>0</v>
      </c>
    </row>
    <row r="7" spans="1:4" x14ac:dyDescent="0.25">
      <c r="A7" s="94"/>
      <c r="B7" s="94"/>
      <c r="C7" s="94"/>
    </row>
    <row r="8" spans="1:4" x14ac:dyDescent="0.25">
      <c r="A8" s="15" t="s">
        <v>147</v>
      </c>
      <c r="B8" s="15" t="s">
        <v>148</v>
      </c>
      <c r="C8" s="80">
        <v>10315</v>
      </c>
      <c r="D8" t="s">
        <v>181</v>
      </c>
    </row>
    <row r="9" spans="1:4" x14ac:dyDescent="0.25">
      <c r="A9" s="94"/>
      <c r="B9" s="94"/>
      <c r="C9" s="94"/>
    </row>
    <row r="10" spans="1:4" x14ac:dyDescent="0.25">
      <c r="A10" s="15" t="s">
        <v>149</v>
      </c>
      <c r="B10" s="15" t="s">
        <v>150</v>
      </c>
      <c r="C10" s="80">
        <v>47702</v>
      </c>
      <c r="D10" t="s">
        <v>181</v>
      </c>
    </row>
    <row r="11" spans="1:4" x14ac:dyDescent="0.25">
      <c r="A11" s="94"/>
      <c r="B11" s="94"/>
      <c r="C11" s="94"/>
    </row>
    <row r="12" spans="1:4" x14ac:dyDescent="0.25">
      <c r="A12" s="15" t="s">
        <v>151</v>
      </c>
      <c r="B12" s="15" t="s">
        <v>152</v>
      </c>
      <c r="C12" s="80">
        <v>0</v>
      </c>
      <c r="D12" t="s">
        <v>181</v>
      </c>
    </row>
    <row r="13" spans="1:4" x14ac:dyDescent="0.25">
      <c r="A13" s="94"/>
      <c r="B13" s="94"/>
      <c r="C13" s="94"/>
    </row>
    <row r="14" spans="1:4" x14ac:dyDescent="0.25">
      <c r="A14" s="15" t="s">
        <v>153</v>
      </c>
      <c r="B14" s="15" t="s">
        <v>154</v>
      </c>
      <c r="C14" s="80">
        <v>4724.79</v>
      </c>
      <c r="D14" t="s">
        <v>181</v>
      </c>
    </row>
    <row r="15" spans="1:4" x14ac:dyDescent="0.25">
      <c r="A15" s="94"/>
      <c r="B15" s="94"/>
      <c r="C15" s="94"/>
    </row>
    <row r="16" spans="1:4" x14ac:dyDescent="0.25">
      <c r="A16" s="15" t="s">
        <v>155</v>
      </c>
      <c r="B16" s="15" t="s">
        <v>156</v>
      </c>
      <c r="C16" s="80">
        <v>65459</v>
      </c>
    </row>
    <row r="17" spans="1:3" x14ac:dyDescent="0.25">
      <c r="A17" s="94"/>
      <c r="B17" s="94"/>
      <c r="C17" s="94"/>
    </row>
    <row r="18" spans="1:3" x14ac:dyDescent="0.25">
      <c r="A18" s="15" t="s">
        <v>157</v>
      </c>
      <c r="B18" s="15" t="s">
        <v>158</v>
      </c>
      <c r="C18" s="80">
        <v>109.91</v>
      </c>
    </row>
    <row r="19" spans="1:3" x14ac:dyDescent="0.25">
      <c r="A19" s="94"/>
      <c r="B19" s="94"/>
      <c r="C19" s="94"/>
    </row>
    <row r="20" spans="1:3" x14ac:dyDescent="0.25">
      <c r="A20" s="15" t="s">
        <v>159</v>
      </c>
      <c r="B20" s="15" t="s">
        <v>160</v>
      </c>
      <c r="C20" s="80">
        <v>307.64</v>
      </c>
    </row>
    <row r="21" spans="1:3" x14ac:dyDescent="0.25">
      <c r="A21" s="94"/>
      <c r="B21" s="94"/>
      <c r="C21" s="94"/>
    </row>
    <row r="22" spans="1:3" x14ac:dyDescent="0.25">
      <c r="A22" s="15" t="s">
        <v>161</v>
      </c>
      <c r="B22" s="15" t="s">
        <v>162</v>
      </c>
      <c r="C22" s="80">
        <v>0.35</v>
      </c>
    </row>
    <row r="23" spans="1:3" x14ac:dyDescent="0.25">
      <c r="A23" s="94"/>
      <c r="B23" s="94"/>
      <c r="C23" s="94"/>
    </row>
    <row r="24" spans="1:3" x14ac:dyDescent="0.25">
      <c r="A24" s="15" t="s">
        <v>163</v>
      </c>
      <c r="B24" s="15" t="s">
        <v>164</v>
      </c>
      <c r="C24" s="80">
        <v>0</v>
      </c>
    </row>
    <row r="25" spans="1:3" x14ac:dyDescent="0.25">
      <c r="A25" s="94"/>
      <c r="B25" s="94"/>
      <c r="C25" s="94"/>
    </row>
    <row r="26" spans="1:3" x14ac:dyDescent="0.25">
      <c r="A26" s="15" t="s">
        <v>165</v>
      </c>
      <c r="B26" s="15" t="s">
        <v>166</v>
      </c>
      <c r="C26" s="80">
        <v>0</v>
      </c>
    </row>
    <row r="27" spans="1:3" x14ac:dyDescent="0.25">
      <c r="A27" s="95" t="s">
        <v>167</v>
      </c>
      <c r="B27" s="95"/>
      <c r="C27" s="81"/>
    </row>
    <row r="28" spans="1:3" x14ac:dyDescent="0.25">
      <c r="A28" s="96" t="s">
        <v>137</v>
      </c>
      <c r="B28" s="97"/>
      <c r="C28" s="78">
        <f>C4+C8+C10+C14+C16+C18+C20+C22</f>
        <v>735702.69000000006</v>
      </c>
    </row>
  </sheetData>
  <mergeCells count="14">
    <mergeCell ref="A25:C25"/>
    <mergeCell ref="A27:B27"/>
    <mergeCell ref="A28:B28"/>
    <mergeCell ref="A3:C3"/>
    <mergeCell ref="A5:C5"/>
    <mergeCell ref="A7:C7"/>
    <mergeCell ref="A9:C9"/>
    <mergeCell ref="A11:C11"/>
    <mergeCell ref="A13:C13"/>
    <mergeCell ref="A15:C15"/>
    <mergeCell ref="A17:C17"/>
    <mergeCell ref="A19:C19"/>
    <mergeCell ref="A21:C21"/>
    <mergeCell ref="A23:C2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55"/>
  <sheetViews>
    <sheetView topLeftCell="A20" workbookViewId="0">
      <selection activeCell="G52" sqref="G52"/>
    </sheetView>
  </sheetViews>
  <sheetFormatPr defaultRowHeight="15" x14ac:dyDescent="0.25"/>
  <cols>
    <col min="1" max="1" width="7.5703125" customWidth="1"/>
    <col min="2" max="2" width="48.85546875" customWidth="1"/>
    <col min="3" max="3" width="11.140625" style="13" customWidth="1"/>
  </cols>
  <sheetData>
    <row r="1" spans="1:3" x14ac:dyDescent="0.25">
      <c r="A1" s="10" t="s">
        <v>80</v>
      </c>
      <c r="B1" s="10" t="s">
        <v>81</v>
      </c>
      <c r="C1" s="78" t="s">
        <v>82</v>
      </c>
    </row>
    <row r="2" spans="1:3" x14ac:dyDescent="0.25">
      <c r="A2" s="10" t="s">
        <v>83</v>
      </c>
      <c r="B2" s="10" t="s">
        <v>83</v>
      </c>
      <c r="C2" s="79" t="s">
        <v>84</v>
      </c>
    </row>
    <row r="3" spans="1:3" x14ac:dyDescent="0.25">
      <c r="A3" s="95" t="s">
        <v>85</v>
      </c>
      <c r="B3" s="94"/>
      <c r="C3" s="94"/>
    </row>
    <row r="4" spans="1:3" x14ac:dyDescent="0.25">
      <c r="A4" s="16" t="s">
        <v>86</v>
      </c>
      <c r="B4" s="16" t="s">
        <v>87</v>
      </c>
      <c r="C4" s="80">
        <v>280170.28000000003</v>
      </c>
    </row>
    <row r="5" spans="1:3" x14ac:dyDescent="0.25">
      <c r="A5" s="94"/>
      <c r="B5" s="94"/>
      <c r="C5" s="94"/>
    </row>
    <row r="6" spans="1:3" x14ac:dyDescent="0.25">
      <c r="A6" s="16" t="s">
        <v>88</v>
      </c>
      <c r="B6" s="16" t="s">
        <v>89</v>
      </c>
      <c r="C6" s="80">
        <v>20234.73</v>
      </c>
    </row>
    <row r="7" spans="1:3" x14ac:dyDescent="0.25">
      <c r="A7" s="94"/>
      <c r="B7" s="94"/>
      <c r="C7" s="94"/>
    </row>
    <row r="8" spans="1:3" x14ac:dyDescent="0.25">
      <c r="A8" s="16" t="s">
        <v>90</v>
      </c>
      <c r="B8" s="16" t="s">
        <v>91</v>
      </c>
      <c r="C8" s="80">
        <v>474.95</v>
      </c>
    </row>
    <row r="9" spans="1:3" x14ac:dyDescent="0.25">
      <c r="A9" s="94"/>
      <c r="B9" s="94"/>
      <c r="C9" s="94"/>
    </row>
    <row r="10" spans="1:3" x14ac:dyDescent="0.25">
      <c r="A10" s="16" t="s">
        <v>92</v>
      </c>
      <c r="B10" s="16" t="s">
        <v>93</v>
      </c>
      <c r="C10" s="80">
        <v>103.67</v>
      </c>
    </row>
    <row r="11" spans="1:3" x14ac:dyDescent="0.25">
      <c r="A11" s="94"/>
      <c r="B11" s="94"/>
      <c r="C11" s="94"/>
    </row>
    <row r="12" spans="1:3" x14ac:dyDescent="0.25">
      <c r="A12" s="16" t="s">
        <v>94</v>
      </c>
      <c r="B12" s="16" t="s">
        <v>95</v>
      </c>
      <c r="C12" s="80">
        <v>71589.06</v>
      </c>
    </row>
    <row r="13" spans="1:3" x14ac:dyDescent="0.25">
      <c r="A13" s="94"/>
      <c r="B13" s="94"/>
      <c r="C13" s="94"/>
    </row>
    <row r="14" spans="1:3" x14ac:dyDescent="0.25">
      <c r="A14" s="16" t="s">
        <v>96</v>
      </c>
      <c r="B14" s="16" t="s">
        <v>97</v>
      </c>
      <c r="C14" s="80">
        <v>0</v>
      </c>
    </row>
    <row r="15" spans="1:3" x14ac:dyDescent="0.25">
      <c r="A15" s="94"/>
      <c r="B15" s="94"/>
      <c r="C15" s="94"/>
    </row>
    <row r="16" spans="1:3" x14ac:dyDescent="0.25">
      <c r="A16" s="16" t="s">
        <v>98</v>
      </c>
      <c r="B16" s="16" t="s">
        <v>99</v>
      </c>
      <c r="C16" s="80">
        <v>532</v>
      </c>
    </row>
    <row r="17" spans="1:4" x14ac:dyDescent="0.25">
      <c r="A17" s="94"/>
      <c r="B17" s="94"/>
      <c r="C17" s="94"/>
    </row>
    <row r="18" spans="1:4" x14ac:dyDescent="0.25">
      <c r="A18" s="16" t="s">
        <v>100</v>
      </c>
      <c r="B18" s="16" t="s">
        <v>101</v>
      </c>
      <c r="C18" s="80">
        <v>623.25</v>
      </c>
    </row>
    <row r="19" spans="1:4" x14ac:dyDescent="0.25">
      <c r="A19" s="94"/>
      <c r="B19" s="94"/>
      <c r="C19" s="94"/>
    </row>
    <row r="20" spans="1:4" x14ac:dyDescent="0.25">
      <c r="A20" s="16" t="s">
        <v>102</v>
      </c>
      <c r="B20" s="16" t="s">
        <v>103</v>
      </c>
      <c r="C20" s="80">
        <v>0</v>
      </c>
      <c r="D20" t="s">
        <v>171</v>
      </c>
    </row>
    <row r="21" spans="1:4" x14ac:dyDescent="0.25">
      <c r="A21" s="94"/>
      <c r="B21" s="94"/>
      <c r="C21" s="94"/>
    </row>
    <row r="22" spans="1:4" x14ac:dyDescent="0.25">
      <c r="A22" s="16" t="s">
        <v>104</v>
      </c>
      <c r="B22" s="16" t="s">
        <v>105</v>
      </c>
      <c r="C22" s="80">
        <v>2767.81</v>
      </c>
      <c r="D22" t="s">
        <v>171</v>
      </c>
    </row>
    <row r="23" spans="1:4" x14ac:dyDescent="0.25">
      <c r="A23" s="94"/>
      <c r="B23" s="94"/>
      <c r="C23" s="94"/>
    </row>
    <row r="24" spans="1:4" x14ac:dyDescent="0.25">
      <c r="A24" s="16" t="s">
        <v>106</v>
      </c>
      <c r="B24" s="16" t="s">
        <v>107</v>
      </c>
      <c r="C24" s="80">
        <v>6347.88</v>
      </c>
    </row>
    <row r="25" spans="1:4" x14ac:dyDescent="0.25">
      <c r="A25" s="94"/>
      <c r="B25" s="94"/>
      <c r="C25" s="94"/>
    </row>
    <row r="26" spans="1:4" x14ac:dyDescent="0.25">
      <c r="A26" s="16" t="s">
        <v>108</v>
      </c>
      <c r="B26" s="16" t="s">
        <v>109</v>
      </c>
      <c r="C26" s="80">
        <v>122.5</v>
      </c>
      <c r="D26" t="s">
        <v>171</v>
      </c>
    </row>
    <row r="27" spans="1:4" x14ac:dyDescent="0.25">
      <c r="A27" s="94"/>
      <c r="B27" s="94"/>
      <c r="C27" s="94"/>
    </row>
    <row r="28" spans="1:4" x14ac:dyDescent="0.25">
      <c r="A28" s="16" t="s">
        <v>110</v>
      </c>
      <c r="B28" s="16" t="s">
        <v>111</v>
      </c>
      <c r="C28" s="80">
        <v>0</v>
      </c>
      <c r="D28" t="s">
        <v>171</v>
      </c>
    </row>
    <row r="29" spans="1:4" x14ac:dyDescent="0.25">
      <c r="A29" s="94"/>
      <c r="B29" s="94"/>
      <c r="C29" s="94"/>
    </row>
    <row r="30" spans="1:4" x14ac:dyDescent="0.25">
      <c r="A30" s="16" t="s">
        <v>112</v>
      </c>
      <c r="B30" s="16" t="s">
        <v>113</v>
      </c>
      <c r="C30" s="80">
        <v>3397.24</v>
      </c>
      <c r="D30" t="s">
        <v>171</v>
      </c>
    </row>
    <row r="31" spans="1:4" x14ac:dyDescent="0.25">
      <c r="A31" s="94"/>
      <c r="B31" s="94"/>
      <c r="C31" s="94"/>
    </row>
    <row r="32" spans="1:4" x14ac:dyDescent="0.25">
      <c r="A32" s="16" t="s">
        <v>114</v>
      </c>
      <c r="B32" s="16" t="s">
        <v>115</v>
      </c>
      <c r="C32" s="80">
        <v>3744.3</v>
      </c>
      <c r="D32" t="s">
        <v>171</v>
      </c>
    </row>
    <row r="33" spans="1:4" x14ac:dyDescent="0.25">
      <c r="A33" s="94"/>
      <c r="B33" s="94"/>
      <c r="C33" s="94"/>
    </row>
    <row r="34" spans="1:4" x14ac:dyDescent="0.25">
      <c r="A34" s="16" t="s">
        <v>116</v>
      </c>
      <c r="B34" s="16" t="s">
        <v>117</v>
      </c>
      <c r="C34" s="80">
        <v>134139.65</v>
      </c>
      <c r="D34" t="s">
        <v>171</v>
      </c>
    </row>
    <row r="35" spans="1:4" x14ac:dyDescent="0.25">
      <c r="A35" s="94"/>
      <c r="B35" s="94"/>
      <c r="C35" s="94"/>
    </row>
    <row r="36" spans="1:4" x14ac:dyDescent="0.25">
      <c r="A36" s="16" t="s">
        <v>118</v>
      </c>
      <c r="B36" s="16" t="s">
        <v>119</v>
      </c>
      <c r="C36" s="80">
        <v>2428.41</v>
      </c>
    </row>
    <row r="37" spans="1:4" x14ac:dyDescent="0.25">
      <c r="A37" s="94"/>
      <c r="B37" s="94"/>
      <c r="C37" s="94"/>
    </row>
    <row r="38" spans="1:4" x14ac:dyDescent="0.25">
      <c r="A38" s="16" t="s">
        <v>120</v>
      </c>
      <c r="B38" s="16" t="s">
        <v>121</v>
      </c>
      <c r="C38" s="80">
        <v>172592</v>
      </c>
      <c r="D38" t="s">
        <v>171</v>
      </c>
    </row>
    <row r="39" spans="1:4" x14ac:dyDescent="0.25">
      <c r="A39" s="94"/>
      <c r="B39" s="94"/>
      <c r="C39" s="94"/>
    </row>
    <row r="40" spans="1:4" x14ac:dyDescent="0.25">
      <c r="A40" s="16" t="s">
        <v>122</v>
      </c>
      <c r="B40" s="16" t="s">
        <v>123</v>
      </c>
      <c r="C40" s="80">
        <v>6339.3</v>
      </c>
    </row>
    <row r="41" spans="1:4" x14ac:dyDescent="0.25">
      <c r="A41" s="94"/>
      <c r="B41" s="94"/>
      <c r="C41" s="94"/>
    </row>
    <row r="42" spans="1:4" x14ac:dyDescent="0.25">
      <c r="A42" s="16" t="s">
        <v>124</v>
      </c>
      <c r="B42" s="16" t="s">
        <v>125</v>
      </c>
      <c r="C42" s="80">
        <v>48578.48</v>
      </c>
      <c r="D42" t="s">
        <v>171</v>
      </c>
    </row>
    <row r="43" spans="1:4" x14ac:dyDescent="0.25">
      <c r="A43" s="94"/>
      <c r="B43" s="94"/>
      <c r="C43" s="94"/>
    </row>
    <row r="44" spans="1:4" x14ac:dyDescent="0.25">
      <c r="A44" s="16" t="s">
        <v>126</v>
      </c>
      <c r="B44" s="16" t="s">
        <v>127</v>
      </c>
      <c r="C44" s="80">
        <v>17742.95</v>
      </c>
      <c r="D44" t="s">
        <v>171</v>
      </c>
    </row>
    <row r="45" spans="1:4" x14ac:dyDescent="0.25">
      <c r="A45" s="94"/>
      <c r="B45" s="94"/>
      <c r="C45" s="94"/>
    </row>
    <row r="46" spans="1:4" x14ac:dyDescent="0.25">
      <c r="A46" s="94"/>
      <c r="B46" s="94"/>
      <c r="C46" s="94"/>
    </row>
    <row r="47" spans="1:4" x14ac:dyDescent="0.25">
      <c r="A47" s="16" t="s">
        <v>128</v>
      </c>
      <c r="B47" s="16" t="s">
        <v>129</v>
      </c>
      <c r="C47" s="80">
        <v>992.14</v>
      </c>
    </row>
    <row r="48" spans="1:4" x14ac:dyDescent="0.25">
      <c r="A48" s="94"/>
      <c r="B48" s="94"/>
      <c r="C48" s="94"/>
    </row>
    <row r="49" spans="1:3" x14ac:dyDescent="0.25">
      <c r="A49" s="16" t="s">
        <v>130</v>
      </c>
      <c r="B49" s="16" t="s">
        <v>131</v>
      </c>
      <c r="C49" s="80">
        <v>3926.32</v>
      </c>
    </row>
    <row r="50" spans="1:3" x14ac:dyDescent="0.25">
      <c r="A50" s="94"/>
      <c r="B50" s="94"/>
      <c r="C50" s="94"/>
    </row>
    <row r="51" spans="1:3" x14ac:dyDescent="0.25">
      <c r="A51" s="16" t="s">
        <v>132</v>
      </c>
      <c r="B51" s="16" t="s">
        <v>133</v>
      </c>
      <c r="C51" s="80">
        <v>-547.28</v>
      </c>
    </row>
    <row r="52" spans="1:3" x14ac:dyDescent="0.25">
      <c r="A52" s="94"/>
      <c r="B52" s="94"/>
      <c r="C52" s="94"/>
    </row>
    <row r="53" spans="1:3" x14ac:dyDescent="0.25">
      <c r="A53" s="16" t="s">
        <v>134</v>
      </c>
      <c r="B53" s="16" t="s">
        <v>135</v>
      </c>
      <c r="C53" s="80">
        <v>74248.539999999994</v>
      </c>
    </row>
    <row r="54" spans="1:3" x14ac:dyDescent="0.25">
      <c r="A54" s="95" t="s">
        <v>136</v>
      </c>
      <c r="B54" s="95"/>
      <c r="C54" s="81"/>
    </row>
    <row r="55" spans="1:3" x14ac:dyDescent="0.25">
      <c r="A55" s="96" t="s">
        <v>137</v>
      </c>
      <c r="B55" s="97"/>
      <c r="C55" s="78">
        <f>C53+C51+C49+C47+C44+C42+C40+C38+C36+C34+C32+C30+C28+C26+C24+C22+C20+C18+C16+C14+C12+C10+C8+C6+C4</f>
        <v>850548.17999999982</v>
      </c>
    </row>
  </sheetData>
  <mergeCells count="28">
    <mergeCell ref="A3:C3"/>
    <mergeCell ref="A5:C5"/>
    <mergeCell ref="A7:C7"/>
    <mergeCell ref="A9:C9"/>
    <mergeCell ref="A11:C11"/>
    <mergeCell ref="A13:C13"/>
    <mergeCell ref="A15:C15"/>
    <mergeCell ref="A17:C17"/>
    <mergeCell ref="A19:C19"/>
    <mergeCell ref="A21:C21"/>
    <mergeCell ref="A23:C23"/>
    <mergeCell ref="A25:C25"/>
    <mergeCell ref="A27:C27"/>
    <mergeCell ref="A29:C29"/>
    <mergeCell ref="A31:C31"/>
    <mergeCell ref="A33:C33"/>
    <mergeCell ref="A35:C35"/>
    <mergeCell ref="A37:C37"/>
    <mergeCell ref="A39:C39"/>
    <mergeCell ref="A41:C41"/>
    <mergeCell ref="A43:C43"/>
    <mergeCell ref="A45:C45"/>
    <mergeCell ref="A54:B54"/>
    <mergeCell ref="A55:B55"/>
    <mergeCell ref="A46:C46"/>
    <mergeCell ref="A48:C48"/>
    <mergeCell ref="A50:C50"/>
    <mergeCell ref="A52:C5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B.V.C. 2015</vt:lpstr>
      <vt:lpstr>FUNDAMENTARE B.V.C. 2015</vt:lpstr>
      <vt:lpstr>VENITURI IAN-MARTIE 2015</vt:lpstr>
      <vt:lpstr>CHELTUIELI IAN-MARTIE 2015</vt:lpstr>
    </vt:vector>
  </TitlesOfParts>
  <Company>sc anteco srl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viorel.avram</dc:creator>
  <cp:lastModifiedBy>Mihai BOTNARENCO</cp:lastModifiedBy>
  <cp:lastPrinted>2015-04-27T07:20:19Z</cp:lastPrinted>
  <dcterms:created xsi:type="dcterms:W3CDTF">2013-10-30T10:29:57Z</dcterms:created>
  <dcterms:modified xsi:type="dcterms:W3CDTF">2015-04-29T09:46:09Z</dcterms:modified>
</cp:coreProperties>
</file>